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490" windowHeight="7545" tabRatio="929" activeTab="2"/>
  </bookViews>
  <sheets>
    <sheet name="BS" sheetId="1" r:id="rId1"/>
    <sheet name="IS" sheetId="2" r:id="rId2"/>
    <sheet name="Insurance-Reinsurance" sheetId="3" r:id="rId3"/>
  </sheets>
  <definedNames>
    <definedName name="_xlnm.Print_Area" localSheetId="0">'BS'!$B$2:$E$59</definedName>
    <definedName name="_xlnm.Print_Area" localSheetId="1">'IS'!$B$1:$E$81</definedName>
  </definedNames>
  <calcPr fullCalcOnLoad="1"/>
</workbook>
</file>

<file path=xl/sharedStrings.xml><?xml version="1.0" encoding="utf-8"?>
<sst xmlns="http://schemas.openxmlformats.org/spreadsheetml/2006/main" count="329" uniqueCount="246">
  <si>
    <t>მოზიდული პრემია</t>
  </si>
  <si>
    <t>გადაზღვევის პრემია</t>
  </si>
  <si>
    <t>სამედიცინო (ჯანმრთელობის) დაზღვევა</t>
  </si>
  <si>
    <t>სახმელეთო ტრანსპორტის გამოყენებასთან დაკავშირებული სამოქალაქო პასუხისმგებლობის დაზღვევა</t>
  </si>
  <si>
    <t>სარკინიგზო სატრანსპორტო საშუალებათა დაზღვევა</t>
  </si>
  <si>
    <t>ტვირთების დაზღვევა</t>
  </si>
  <si>
    <t>დაზღვევა საფინანსო დანაკარგებისაგან</t>
  </si>
  <si>
    <t>ვალდებულებათა შესრულების დაზღვევა</t>
  </si>
  <si>
    <t>საკრედიტო ვალდებულებათა დაზღვევა</t>
  </si>
  <si>
    <t>იურიდიული ხარჯების დაზღვევა</t>
  </si>
  <si>
    <t>სულ</t>
  </si>
  <si>
    <t>სამოგზაურო დაზღვევა</t>
  </si>
  <si>
    <t>საჰაერო სატრანსპორტო საშუალებათა დაზღვევა (კორპუსის დაზღვევა)</t>
  </si>
  <si>
    <t>მცურავი სატრანსპორტო საშუალებების დაზღვევა (კორპუსის დაზღვევა)</t>
  </si>
  <si>
    <t>მცურავ სატრანსპორტო საშუალებათა გამოყენებასთან დაკავშირებული პასუხისმგებლობის დაზღვევა</t>
  </si>
  <si>
    <t>გაფორმებული წლის დასაწყისიდან</t>
  </si>
  <si>
    <t>საანგარიშო თარიღისთვის მოქმედი</t>
  </si>
  <si>
    <t>საანგარიშო პერიოდის დამდგარი სადაზღვევო ზარალების ოდენობა (ბრუტო)</t>
  </si>
  <si>
    <t>საანგარიშო პერიოდის დამდგარი სადაზღვევო ზარალების ოდენობა (ნეტო)</t>
  </si>
  <si>
    <t>კორპორატიული</t>
  </si>
  <si>
    <t>საცალო</t>
  </si>
  <si>
    <t>სახელმწიფო</t>
  </si>
  <si>
    <t>პოლისების რაოდენობა</t>
  </si>
  <si>
    <t>სახეობის კოდი</t>
  </si>
  <si>
    <t>01</t>
  </si>
  <si>
    <t>სიცოცხლის დაზღვევა:</t>
  </si>
  <si>
    <t>სიცოცხლის ვადიანი დაზღვევა</t>
  </si>
  <si>
    <t>სიცოცხლის უვადო დაზღვევა</t>
  </si>
  <si>
    <t>სიცოცხლის დაზღვევის მაგროვებადი და დაბრუნებადი სახეობები</t>
  </si>
  <si>
    <t>სიცოცხლის დაზღვევის სხვა ფორმები</t>
  </si>
  <si>
    <t>02</t>
  </si>
  <si>
    <t>03</t>
  </si>
  <si>
    <t>უბედური შემთხვევის დაზღვევა:</t>
  </si>
  <si>
    <t>დაზღვევა უბედური შემთხვევებისაგან</t>
  </si>
  <si>
    <t>მგზავრების, მძღოლის ან ეკიპაჟის დაზღვევა უბედური შემთხვევებისაგან</t>
  </si>
  <si>
    <t>04</t>
  </si>
  <si>
    <t>05</t>
  </si>
  <si>
    <t xml:space="preserve">სახმელეთო სატრანსპორტო საშუალებათა დაზღვევა (გარდა სარკინიგზო ტრანსპორტისა): </t>
  </si>
  <si>
    <t>სახმელეთო ავტოსატრანსპორტო საშუალებათა დაზღვევა (ავტოკასკო):</t>
  </si>
  <si>
    <t>სხვა სახმელეთო სატრანსპორტო საშუალებათა დაზღვევა</t>
  </si>
  <si>
    <t>06</t>
  </si>
  <si>
    <t xml:space="preserve">სახმელეთო ტრანსპორტის გამოყენებასთან დაკავშირებული სამოქალაქო პასუხისმგებლობის დაზღვევა: </t>
  </si>
  <si>
    <t>ავტომოტოტრანსპორტის მფლობელთა სამოქალაქო პასუხისმგებლობის სავალდებულო დაზღვევა</t>
  </si>
  <si>
    <t>სახმელეთო გადამზიდველის სამოქალაქო პასუხისმგებლობის დაზღვევა</t>
  </si>
  <si>
    <t>07</t>
  </si>
  <si>
    <t>08</t>
  </si>
  <si>
    <t>09</t>
  </si>
  <si>
    <t>საჰაერო სატრანსპორტო საშუალებათა გამოყენებასთან დაკავშირებული პასუხისმგებლობის დაზღვევა:</t>
  </si>
  <si>
    <t>საჰაერო გადამზიდველის პასუხისმგებლობის დაზღვევა</t>
  </si>
  <si>
    <t>სხვა პასუხისმგებლობის დაზღვევა, რომელიც დაკავშირებულია საჰაერო ტრანსპორტის გამოყენებასთან</t>
  </si>
  <si>
    <t>10</t>
  </si>
  <si>
    <t>11</t>
  </si>
  <si>
    <t>საზღვაო გადამზიდველის პასუხისმგებლობის დაზღვევა</t>
  </si>
  <si>
    <t>სხვა პასუხისმგებლობის დაზღვევა, რომელიც დაკავშირებულია მცურავი ტრანსპორტის გამოყენებასთან</t>
  </si>
  <si>
    <t>12</t>
  </si>
  <si>
    <t>13</t>
  </si>
  <si>
    <t>ქონების დაზღვევა (გარდა პპ. (5), (7), (8), (10), და (12)-ში ჩამოთვლილი ქონებისა):</t>
  </si>
  <si>
    <t>14</t>
  </si>
  <si>
    <t>15</t>
  </si>
  <si>
    <t>საბაჟო ვალდებულებების შესრულების გარანტიები/ფინანსური რისკის დაზღვევის პოლისები</t>
  </si>
  <si>
    <t>სახელმწიფო შესყიდვებთან დაკავშირებული გარანტიები</t>
  </si>
  <si>
    <t>სხვა სახის გარანტიები</t>
  </si>
  <si>
    <t>16</t>
  </si>
  <si>
    <t>17</t>
  </si>
  <si>
    <t xml:space="preserve">სამოქალაქო პასუხისმგებლობის დაზღვევა (გარდა პპ. (6), (9), (11) სახეობებში ჩამოთვლილი პასუხისმგებლობისა): </t>
  </si>
  <si>
    <t>პროფესიული პასუხისმგებლობის დაზღვევა</t>
  </si>
  <si>
    <t>დამქირავებლის პასუხისმგებლობის დაზღვევა</t>
  </si>
  <si>
    <t>სხვა სახის პასუხისმგებლობის დაზღვევა</t>
  </si>
  <si>
    <t>18</t>
  </si>
  <si>
    <t>სულ:</t>
  </si>
  <si>
    <t>დაზღვევის სახეობა</t>
  </si>
  <si>
    <t>სტატისტიკური მოზიდული პრემია</t>
  </si>
  <si>
    <t>ფინანსური მოზიდული პრემია</t>
  </si>
  <si>
    <t xml:space="preserve">გამომუშავებული პრემია </t>
  </si>
  <si>
    <t>ანაზღაურებული ზარალები</t>
  </si>
  <si>
    <t>ანაზღაურებული ზარალი ბრუტო</t>
  </si>
  <si>
    <t>ანაზღაურებული ზარალი ნეტო</t>
  </si>
  <si>
    <t>საანგარიშო პერიოდის დამდგარი სადაზღვევო ზარალები</t>
  </si>
  <si>
    <t>გამომუშავებული პრემია</t>
  </si>
  <si>
    <t xml:space="preserve">ანაზღაურებული ზარალები </t>
  </si>
  <si>
    <t>გამომუშავებული პრემია ბრუტო</t>
  </si>
  <si>
    <t>გამომუშავებული პრემია ნეტო</t>
  </si>
  <si>
    <t>საერთო მონაცემები საანგარიშო პერიოდის განმავლობაში გაწეული პირდაპირი დაზღვევის საქმიანობის შესახებ</t>
  </si>
  <si>
    <t>საერთო მონაცემები საანგარიშო პერიოდის განმავლობაში გადაზღვევით მიღებული რისკების შესახებ</t>
  </si>
  <si>
    <t xml:space="preserve"> ფინანსური მდგომარეობის ანგარიშგება  (საბალანსო უწყისი)</t>
  </si>
  <si>
    <t>ლარებში</t>
  </si>
  <si>
    <t>სტრიქონის კოდი</t>
  </si>
  <si>
    <t>N</t>
  </si>
  <si>
    <t>საანგარიშო პერიოდი</t>
  </si>
  <si>
    <t>აქტივები</t>
  </si>
  <si>
    <t>00010</t>
  </si>
  <si>
    <t>00020</t>
  </si>
  <si>
    <t xml:space="preserve"> - მოთხოვნები საკრედიტო დაწესებულებების მიმართ</t>
  </si>
  <si>
    <t>00030</t>
  </si>
  <si>
    <t xml:space="preserve"> - გასაყიდად არსებული ფინანსური აქტივები</t>
  </si>
  <si>
    <t>00040</t>
  </si>
  <si>
    <t xml:space="preserve"> - დაფარვის ვადამდე მფლობელობაში არსებული ფინანსური აქტივები</t>
  </si>
  <si>
    <t>00050</t>
  </si>
  <si>
    <t xml:space="preserve"> - რეალური ღირებულებით აღრიცხული ფინანსური აქტივები, მოგებაში ან ზარალში ასახვით</t>
  </si>
  <si>
    <t>00060</t>
  </si>
  <si>
    <t xml:space="preserve"> - სადაზღვევო მოთხოვნები, წმინდა</t>
  </si>
  <si>
    <t>00070</t>
  </si>
  <si>
    <t xml:space="preserve"> - გადაზღვევის მოთხოვნები, წმინდა</t>
  </si>
  <si>
    <t>00080</t>
  </si>
  <si>
    <t xml:space="preserve"> - მოთხოვნები გადარჩენილი ქონებიდან</t>
  </si>
  <si>
    <t>00090</t>
  </si>
  <si>
    <t xml:space="preserve"> - გაცემული სესხები, წმინდა</t>
  </si>
  <si>
    <t>00100</t>
  </si>
  <si>
    <t xml:space="preserve"> - ინვესტიციები მეკავშირე კომპანიებში</t>
  </si>
  <si>
    <t>00110</t>
  </si>
  <si>
    <t xml:space="preserve"> - ინვესტიციები შვილობილ კომპანიებში</t>
  </si>
  <si>
    <t>00120</t>
  </si>
  <si>
    <t xml:space="preserve"> - გადამზღვევლის წილი სადაზღვევო რეზერვებში</t>
  </si>
  <si>
    <t>00130</t>
  </si>
  <si>
    <t xml:space="preserve"> - გადავადებული საკომისიო ხარჯი</t>
  </si>
  <si>
    <t>00140</t>
  </si>
  <si>
    <t xml:space="preserve"> - ძირითადი საშუალებები, წმინდა</t>
  </si>
  <si>
    <t>00150</t>
  </si>
  <si>
    <t xml:space="preserve"> - საინვესტიციო ქონება</t>
  </si>
  <si>
    <t>00160</t>
  </si>
  <si>
    <t xml:space="preserve"> - გუდვილი და სხვა არამატერიალური აქტივები, წმინდა</t>
  </si>
  <si>
    <t>00170</t>
  </si>
  <si>
    <t xml:space="preserve"> - გადავადებული საგადასახადო აქტივი</t>
  </si>
  <si>
    <t>00180</t>
  </si>
  <si>
    <t xml:space="preserve"> - სხვა აქტივები</t>
  </si>
  <si>
    <t>00190</t>
  </si>
  <si>
    <t xml:space="preserve">სულ აქტივები: </t>
  </si>
  <si>
    <t>ვალდებულებები</t>
  </si>
  <si>
    <t>00200</t>
  </si>
  <si>
    <t xml:space="preserve"> - სადაზღვევო რეზერვები, ბრუტო</t>
  </si>
  <si>
    <t>00210</t>
  </si>
  <si>
    <t xml:space="preserve"> - სხვა სადაზღვევო ვალდებულებები</t>
  </si>
  <si>
    <t>00220</t>
  </si>
  <si>
    <t xml:space="preserve"> - ვალდებულებები რეგრესიდან და გადარჩენილი ქონებიდან</t>
  </si>
  <si>
    <t>00230</t>
  </si>
  <si>
    <t xml:space="preserve"> - ფინანსური ვალდებულებები </t>
  </si>
  <si>
    <t>00240</t>
  </si>
  <si>
    <t xml:space="preserve"> - საპენსიო ვალდებულებები</t>
  </si>
  <si>
    <t>00250</t>
  </si>
  <si>
    <t xml:space="preserve"> - ვალდებულებები მეკავშირე კომპანიებთან</t>
  </si>
  <si>
    <t>00260</t>
  </si>
  <si>
    <t xml:space="preserve"> - ვალდებულებები შვილობილ კომპანიებთან</t>
  </si>
  <si>
    <t>00270</t>
  </si>
  <si>
    <t xml:space="preserve"> - გადავადებული საკომისიო შემოსავალი</t>
  </si>
  <si>
    <t>00280</t>
  </si>
  <si>
    <t xml:space="preserve"> - გადავადებული საგადასახადო ვალდებულება</t>
  </si>
  <si>
    <t>00290</t>
  </si>
  <si>
    <t xml:space="preserve"> - სხვა ვალდებულებები</t>
  </si>
  <si>
    <t>00300</t>
  </si>
  <si>
    <t>სულ ვალდებულებები:</t>
  </si>
  <si>
    <t>კაპიტალი</t>
  </si>
  <si>
    <t>00310</t>
  </si>
  <si>
    <t xml:space="preserve"> - სააქციო კაპიტალი/კაპიტალი შპს-ში</t>
  </si>
  <si>
    <t>00320</t>
  </si>
  <si>
    <t xml:space="preserve"> - საემისიო კაპიტალი</t>
  </si>
  <si>
    <t>00330</t>
  </si>
  <si>
    <t xml:space="preserve"> - გამოსყიდული აქციები</t>
  </si>
  <si>
    <t>00340</t>
  </si>
  <si>
    <t xml:space="preserve"> - აკუმულირებული მოგება/(ზარალი)</t>
  </si>
  <si>
    <t>00350</t>
  </si>
  <si>
    <t xml:space="preserve"> - პერიოდის წმინდა მოგება/(ზარალი)</t>
  </si>
  <si>
    <t>00360</t>
  </si>
  <si>
    <t xml:space="preserve"> - სხვა რეზერვები</t>
  </si>
  <si>
    <t>00370</t>
  </si>
  <si>
    <t>სულ კაპიტალი:</t>
  </si>
  <si>
    <t>00380</t>
  </si>
  <si>
    <t>სულ ვალდებულებები და კაპიტალი:</t>
  </si>
  <si>
    <t>სრული შემოსავლის ანგარიშგება (მოგება-ზარალის უწყისი)</t>
  </si>
  <si>
    <t>I. სადაზღვევო საქმიანობა (არასიცოცხლე)</t>
  </si>
  <si>
    <t xml:space="preserve"> - მოზიდული პრემია, ბრუტო</t>
  </si>
  <si>
    <t xml:space="preserve"> - გადაზღვევის პრემია</t>
  </si>
  <si>
    <t xml:space="preserve"> - ცვლილება გამოუმუშავებელი პრემიის რეზერვში, ბრუტო</t>
  </si>
  <si>
    <t xml:space="preserve"> - ცვლილება გამოუმუშავებელი პრემიის რეზერვში, გადამზღვევლის წილი</t>
  </si>
  <si>
    <t xml:space="preserve"> - გამომუშავებული პრემია (ნეტო)/სადაზღვევო შემოსავალი   (1-2-3+4)</t>
  </si>
  <si>
    <t xml:space="preserve"> - ანაზღაურებული ზარალები</t>
  </si>
  <si>
    <t xml:space="preserve"> - გადამზღვევლის წილი ანაზღაურებულ ზარალებში</t>
  </si>
  <si>
    <t xml:space="preserve"> - ცვლილება ზარალების რეზერვში, ბრუტო</t>
  </si>
  <si>
    <t xml:space="preserve"> - ცვლილება ზარალების რეზერვში, გადამზღვევლის წილი</t>
  </si>
  <si>
    <t xml:space="preserve"> - შემოსავალი რეგრესიდან და გადარჩენილი ქონებიდან, ნეტო</t>
  </si>
  <si>
    <t xml:space="preserve"> - სადაზღვევო/დამდგარი ზარალები, ნეტო   (6-7+8-9-10)</t>
  </si>
  <si>
    <t xml:space="preserve"> - დარიცხული ბონუსები</t>
  </si>
  <si>
    <t xml:space="preserve"> - საკომისიო შემოსავალი (ხარჯი), წმინდა</t>
  </si>
  <si>
    <t>სადაზღვევო მოგება (ზარალი), წმინდა   (5-11-12+13)</t>
  </si>
  <si>
    <t>II. სადაზღვევო საქმიანობა (სიცოცხლე)</t>
  </si>
  <si>
    <t xml:space="preserve"> - გამომუშავებული პრემია (ნეტო)/სადაზღვევო შემოსავალი (15-16-17+18)</t>
  </si>
  <si>
    <t xml:space="preserve"> -  გადამზღვევლის წილი ანაზღაურებულ ზარალებში</t>
  </si>
  <si>
    <t xml:space="preserve"> - შემოსავალი რეგრესიდან (სიცოცხლის)</t>
  </si>
  <si>
    <t xml:space="preserve"> - სადაზღვევო/დამდგარი ზარალები, ნეტო   (20-21+22-23-24)</t>
  </si>
  <si>
    <t xml:space="preserve"> - ცვლილება სიცოცხლის დაზღვევის რეზერვში, ბრუტო</t>
  </si>
  <si>
    <t xml:space="preserve"> - ცვლილება სიცოცხლის დაზღვევის რეზერვში, გადამზღვევლის წილი</t>
  </si>
  <si>
    <t xml:space="preserve"> - ცვლილება სიცოცხლის რეზერვში, ნეტო   (26-27)</t>
  </si>
  <si>
    <t xml:space="preserve"> - დარიცხული ბონუსები (სიცოცხლის)</t>
  </si>
  <si>
    <t>სადაზღვევო მოგება (ზარალი), წმინდა   (19-25+28-29+30)</t>
  </si>
  <si>
    <t>სადაზღვევო მოგება (ზარალი), წმინდა (14+31)</t>
  </si>
  <si>
    <t>III. საპენსიო საქმიანობა</t>
  </si>
  <si>
    <t xml:space="preserve"> - საპენსიო შემოსავალი:</t>
  </si>
  <si>
    <t xml:space="preserve"> - საპენსიო ხარჯები:</t>
  </si>
  <si>
    <t xml:space="preserve"> საპენსიო სქემის საინვესტიციო საქმიანობიდან წარმოშობილი ზარალი</t>
  </si>
  <si>
    <t>შედეგი საპენსიო საქმიანობიდან, წმინდა   (33-34–35)</t>
  </si>
  <si>
    <t>IV. შემოსავალი ინვესტიციებიდან</t>
  </si>
  <si>
    <t xml:space="preserve"> - საკრედიტო დაწესებულებებში განთავსებული დეპოზიტები</t>
  </si>
  <si>
    <t xml:space="preserve"> - ფინანსური აქტივები: - გასაყიდად არსებული</t>
  </si>
  <si>
    <t>00390</t>
  </si>
  <si>
    <t xml:space="preserve"> - ფინანსური აქტივები: - დაფარვის ვადამდე მფლობელობაში არსებული</t>
  </si>
  <si>
    <t>00400</t>
  </si>
  <si>
    <t xml:space="preserve"> - ფინანსური აქტივები: - რეალური ღირებულებით ასახული მოგებაში ან ზარალში ასახვით</t>
  </si>
  <si>
    <t>00410</t>
  </si>
  <si>
    <t>00420</t>
  </si>
  <si>
    <t>00430</t>
  </si>
  <si>
    <t>00440</t>
  </si>
  <si>
    <t xml:space="preserve"> - გაცემული სესხები</t>
  </si>
  <si>
    <t>00450</t>
  </si>
  <si>
    <t xml:space="preserve"> - სხვა ინვესტიციები</t>
  </si>
  <si>
    <t>00460</t>
  </si>
  <si>
    <t>შემოსავალი ინვესტიციებიდან   (37+38+39+40+41+42+43+44+45)</t>
  </si>
  <si>
    <t>V. სხვა ხარჯები და შემოსავლები</t>
  </si>
  <si>
    <t>00470</t>
  </si>
  <si>
    <t xml:space="preserve"> - ხელფასის ხარჯი და სხვა გაცემები</t>
  </si>
  <si>
    <t>00480</t>
  </si>
  <si>
    <t xml:space="preserve"> - ადმინისტრაციული ხარჯები</t>
  </si>
  <si>
    <t>00490</t>
  </si>
  <si>
    <t xml:space="preserve"> - გადასახადები</t>
  </si>
  <si>
    <t>00500</t>
  </si>
  <si>
    <t xml:space="preserve"> - ცვეთის, ამორტიზაციის და გაუფასურების ხარჯი</t>
  </si>
  <si>
    <t>00510</t>
  </si>
  <si>
    <t xml:space="preserve"> - ფინანსური ხარჯი</t>
  </si>
  <si>
    <t>00520</t>
  </si>
  <si>
    <t xml:space="preserve"> - ნეგატიური გუდვილი</t>
  </si>
  <si>
    <t>00530</t>
  </si>
  <si>
    <t xml:space="preserve"> - სხვა  შემოსავალი (ხარჯი), წმინდა</t>
  </si>
  <si>
    <t>00540</t>
  </si>
  <si>
    <t xml:space="preserve"> - მოგება (ზარალი) დაბეგვრამდე (32+36+46-47-48-49-50-51-52+53)</t>
  </si>
  <si>
    <t>00550</t>
  </si>
  <si>
    <t xml:space="preserve"> - მოგების გადასახადი</t>
  </si>
  <si>
    <t>00560</t>
  </si>
  <si>
    <t>პერიოდის წმინდა მოგება (ზარალი)   (54-55)</t>
  </si>
  <si>
    <t xml:space="preserve"> ფორმა N3</t>
  </si>
  <si>
    <t>ფორმა N1</t>
  </si>
  <si>
    <t xml:space="preserve"> ფორმა N2</t>
  </si>
  <si>
    <t>საანგარიშო პერიოდში დაზღვეული სატრანსპორტო საშუალებათა რაოდენობა</t>
  </si>
  <si>
    <t xml:space="preserve"> საანგარიშო პერიოდის განმავლობაში პირდაპირი დაზღვევის საქმიანობისა და გადაზღვევის(მიღებული) საერთო მონაცემები</t>
  </si>
  <si>
    <t xml:space="preserve"> - ფულადი სახსრები და მათი ეკვივალენტები</t>
  </si>
  <si>
    <t>მზღვეველი: სს "ჰუალინგ დაზღვევა"</t>
  </si>
  <si>
    <t>მზღვეველი:  სს "ჰუალინგ დაზღვევა"</t>
  </si>
  <si>
    <t>ანგარიშგების თარიღი: 31/12/2020</t>
  </si>
  <si>
    <t>ანგარიშგების პერიოდი: 01/01/2020-31/12/2020</t>
  </si>
</sst>
</file>

<file path=xl/styles.xml><?xml version="1.0" encoding="utf-8"?>
<styleSheet xmlns="http://schemas.openxmlformats.org/spreadsheetml/2006/main">
  <numFmts count="6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_-* #,##0.00\ _L_a_r_i_-;\-* #,##0.00\ _L_a_r_i_-;_-* &quot;-&quot;??\ _L_a_r_i_-;_-@_-"/>
    <numFmt numFmtId="167" formatCode="0.0%"/>
    <numFmt numFmtId="168" formatCode="&quot;$&quot;#,##0.0000_);\(&quot;$&quot;#,##0.0000\)"/>
    <numFmt numFmtId="169" formatCode="#,##0_)_%;\(#,##0\)_%;"/>
    <numFmt numFmtId="170" formatCode="_._.* #,##0.0_)_%;_._.* \(#,##0.0\)_%"/>
    <numFmt numFmtId="171" formatCode="#,##0.0_)_%;\(#,##0.0\)_%;\ \ .0_)_%"/>
    <numFmt numFmtId="172" formatCode="_._.* #,##0.00_)_%;_._.* \(#,##0.00\)_%"/>
    <numFmt numFmtId="173" formatCode="#,##0.00_)_%;\(#,##0.00\)_%;\ \ .00_)_%"/>
    <numFmt numFmtId="174" formatCode="_._.* #,##0.000_)_%;_._.* \(#,##0.000\)_%"/>
    <numFmt numFmtId="175" formatCode="#,##0.000_)_%;\(#,##0.000\)_%;\ \ .000_)_%"/>
    <numFmt numFmtId="176" formatCode="_-* #,##0.00\ _л_в_-;\-* #,##0.00\ _л_в_-;_-* &quot;-&quot;??\ _л_в_-;_-@_-"/>
    <numFmt numFmtId="177" formatCode="#,##0.00000"/>
    <numFmt numFmtId="178" formatCode="000"/>
    <numFmt numFmtId="179" formatCode="_._.* \(#,##0\)_%;_._.* #,##0_)_%;_._.* 0_)_%;_._.@_)_%"/>
    <numFmt numFmtId="180" formatCode="_._.&quot;$&quot;* \(#,##0\)_%;_._.&quot;$&quot;* #,##0_)_%;_._.&quot;$&quot;* 0_)_%;_._.@_)_%"/>
    <numFmt numFmtId="181" formatCode="* \(#,##0\);* #,##0_);&quot;-&quot;??_);@"/>
    <numFmt numFmtId="182" formatCode="&quot;$&quot;* #,##0_)_%;&quot;$&quot;* \(#,##0\)_%;&quot;$&quot;* &quot;-&quot;??_)_%;@_)_%"/>
    <numFmt numFmtId="183" formatCode="_._.&quot;$&quot;* #,##0.0_)_%;_._.&quot;$&quot;* \(#,##0.0\)_%"/>
    <numFmt numFmtId="184" formatCode="&quot;$&quot;* #,##0.0_)_%;&quot;$&quot;* \(#,##0.0\)_%;&quot;$&quot;* \ .0_)_%"/>
    <numFmt numFmtId="185" formatCode="_._.&quot;$&quot;* #,##0.00_)_%;_._.&quot;$&quot;* \(#,##0.00\)_%"/>
    <numFmt numFmtId="186" formatCode="&quot;$&quot;* #,##0.00_)_%;&quot;$&quot;* \(#,##0.00\)_%;&quot;$&quot;* \ .00_)_%"/>
    <numFmt numFmtId="187" formatCode="_._.&quot;$&quot;* #,##0.000_)_%;_._.&quot;$&quot;* \(#,##0.000\)_%"/>
    <numFmt numFmtId="188" formatCode="&quot;$&quot;* #,##0.000_)_%;&quot;$&quot;* \(#,##0.000\)_%;&quot;$&quot;* \ .000_)_%"/>
    <numFmt numFmtId="189" formatCode="mmmm\ d\,\ yyyy"/>
    <numFmt numFmtId="190" formatCode="* #,##0_);* \(#,##0\);&quot;-&quot;??_);@"/>
    <numFmt numFmtId="191" formatCode="_-* #,##0.00\ _z_ł_-;\-* #,##0.00\ _z_ł_-;_-* &quot;-&quot;??\ _z_ł_-;_-@_-"/>
    <numFmt numFmtId="192" formatCode="_-* #,##0.00\ [$€-1]_-;\-* #,##0.00\ [$€-1]_-;_-* &quot;-&quot;??\ [$€-1]_-"/>
    <numFmt numFmtId="193" formatCode="0.000000"/>
    <numFmt numFmtId="194" formatCode="0.0;\(0.0\)"/>
    <numFmt numFmtId="195" formatCode="#,##0.0_);\(#,##0.0\)"/>
    <numFmt numFmtId="196" formatCode="0.00\ %"/>
    <numFmt numFmtId="197" formatCode="_(&quot;MT&quot;* #,##0.00_);\(&quot;MT&quot;* #,##0.00\)"/>
    <numFmt numFmtId="198" formatCode="General_)"/>
    <numFmt numFmtId="199" formatCode="###0;[Red]\(###0\)"/>
    <numFmt numFmtId="200" formatCode="0.00_)"/>
    <numFmt numFmtId="201" formatCode="0_)"/>
    <numFmt numFmtId="202" formatCode="_(* #,##0_);\(* #,##0\)"/>
    <numFmt numFmtId="203" formatCode="0_)%;\(0\)%"/>
    <numFmt numFmtId="204" formatCode="_._._(* 0_)%;_._.* \(0\)%"/>
    <numFmt numFmtId="205" formatCode="_(0_)%;\(0\)%"/>
    <numFmt numFmtId="206" formatCode="0%_);\(0%\)"/>
    <numFmt numFmtId="207" formatCode="_(0.0_)%;\(0.0\)%"/>
    <numFmt numFmtId="208" formatCode="_._._(* 0.0_)%;_._.* \(0.0\)%"/>
    <numFmt numFmtId="209" formatCode="_(0.00_)%;\(0.00\)%"/>
    <numFmt numFmtId="210" formatCode="_._._(* 0.00_)%;_._.* \(0.00\)%"/>
    <numFmt numFmtId="211" formatCode="_(0.000_)%;\(0.000\)%"/>
    <numFmt numFmtId="212" formatCode="_._._(* 0.000_)%;_._.* \(0.000\)%"/>
    <numFmt numFmtId="213" formatCode="mm/dd/yy"/>
    <numFmt numFmtId="214" formatCode="#,##0;\(#,##0\)"/>
    <numFmt numFmtId="215" formatCode="_-* #,##0&quot;р.&quot;_-;\-* #,##0&quot;р.&quot;_-;_-* &quot;-&quot;&quot;р.&quot;_-;_-@_-"/>
    <numFmt numFmtId="216" formatCode="_-* #,##0.00&quot;р.&quot;_-;\-* #,##0.00&quot;р.&quot;_-;_-* &quot;-&quot;??&quot;р.&quot;_-;_-@_-"/>
    <numFmt numFmtId="217" formatCode="_-* #,##0\ _р_._-;\-* #,##0\ _р_._-;_-* &quot;-&quot;\ _р_._-;_-@_-"/>
    <numFmt numFmtId="218" formatCode="_-* #,##0.00\ _р_._-;\-* #,##0.00\ _р_._-;_-* &quot;-&quot;??\ _р_._-;_-@_-"/>
    <numFmt numFmtId="219" formatCode="_-* #,##0_р_._-;\-* #,##0_р_._-;_-* &quot;-&quot;_р_._-;_-@_-"/>
    <numFmt numFmtId="220" formatCode="_-* #,##0.00_р_._-;\-* #,##0.00_р_._-;_-* &quot;-&quot;??_р_._-;_-@_-"/>
    <numFmt numFmtId="221" formatCode="_-* #,##0.00\ _К_р_б_._-;\-* #,##0.00\ _К_р_б_._-;_-* &quot;-&quot;??\ _К_р_б_._-;_-@_-"/>
    <numFmt numFmtId="222" formatCode="_-* #,##0_-;\-* #,##0_-;_-* &quot;-&quot;??_-;_-@_-"/>
    <numFmt numFmtId="223" formatCode="_(* #,##0.000_);_(* \(#,##0.000\);_(* &quot;-&quot;??_);_(@_)"/>
  </numFmts>
  <fonts count="104">
    <font>
      <sz val="10"/>
      <name val="Arial"/>
      <family val="0"/>
    </font>
    <font>
      <sz val="11"/>
      <color indexed="8"/>
      <name val="Calibri"/>
      <family val="2"/>
    </font>
    <font>
      <sz val="10"/>
      <name val="Sylfaen"/>
      <family val="1"/>
    </font>
    <font>
      <b/>
      <sz val="10"/>
      <name val="Sylfaen"/>
      <family val="1"/>
    </font>
    <font>
      <b/>
      <sz val="10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8"/>
      <name val="Times New Roman"/>
      <family val="1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name val="Arial"/>
      <family val="2"/>
    </font>
    <font>
      <b/>
      <sz val="11"/>
      <color indexed="9"/>
      <name val="Calibri"/>
      <family val="2"/>
    </font>
    <font>
      <b/>
      <sz val="8"/>
      <name val="Arial"/>
      <family val="2"/>
    </font>
    <font>
      <sz val="11"/>
      <name val="Times New Roman"/>
      <family val="1"/>
    </font>
    <font>
      <u val="singleAccounting"/>
      <sz val="11"/>
      <name val="Times New Roman"/>
      <family val="1"/>
    </font>
    <font>
      <sz val="10"/>
      <name val="Arial Cyr"/>
      <family val="0"/>
    </font>
    <font>
      <sz val="12"/>
      <name val="Times New Roman"/>
      <family val="1"/>
    </font>
    <font>
      <b/>
      <sz val="10"/>
      <color indexed="8"/>
      <name val="Helv"/>
      <family val="0"/>
    </font>
    <font>
      <b/>
      <sz val="16"/>
      <name val="Times New Roman"/>
      <family val="1"/>
    </font>
    <font>
      <sz val="10"/>
      <name val="MS Serif"/>
      <family val="1"/>
    </font>
    <font>
      <sz val="10"/>
      <name val="Courier"/>
      <family val="3"/>
    </font>
    <font>
      <sz val="11"/>
      <color indexed="12"/>
      <name val="Times New Roman"/>
      <family val="1"/>
    </font>
    <font>
      <sz val="10"/>
      <name val="Times New Roman"/>
      <family val="1"/>
    </font>
    <font>
      <sz val="10"/>
      <name val="David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0"/>
      <color indexed="16"/>
      <name val="MS Serif"/>
      <family val="1"/>
    </font>
    <font>
      <sz val="10"/>
      <name val="Book Antiqua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 CE"/>
      <family val="0"/>
    </font>
    <font>
      <sz val="11"/>
      <color indexed="62"/>
      <name val="Calibri"/>
      <family val="2"/>
    </font>
    <font>
      <sz val="12"/>
      <name val="Helv"/>
      <family val="0"/>
    </font>
    <font>
      <sz val="10"/>
      <color indexed="8"/>
      <name val="Helv"/>
      <family val="0"/>
    </font>
    <font>
      <sz val="11"/>
      <color indexed="52"/>
      <name val="Calibri"/>
      <family val="2"/>
    </font>
    <font>
      <sz val="12"/>
      <color indexed="9"/>
      <name val="Helv"/>
      <family val="0"/>
    </font>
    <font>
      <sz val="10"/>
      <name val="Geneva"/>
      <family val="2"/>
    </font>
    <font>
      <sz val="11"/>
      <color indexed="60"/>
      <name val="Calibri"/>
      <family val="2"/>
    </font>
    <font>
      <b/>
      <i/>
      <sz val="16"/>
      <name val="Helv"/>
      <family val="0"/>
    </font>
    <font>
      <sz val="12"/>
      <name val="Arial"/>
      <family val="2"/>
    </font>
    <font>
      <sz val="10"/>
      <color indexed="8"/>
      <name val="MS Sans Serif"/>
      <family val="2"/>
    </font>
    <font>
      <b/>
      <sz val="11"/>
      <color indexed="63"/>
      <name val="Calibri"/>
      <family val="2"/>
    </font>
    <font>
      <sz val="10"/>
      <name val="MS Sans Serif"/>
      <family val="2"/>
    </font>
    <font>
      <sz val="10"/>
      <name val="Tms Rmn"/>
      <family val="2"/>
    </font>
    <font>
      <b/>
      <sz val="10"/>
      <name val="MS Sans Serif"/>
      <family val="2"/>
    </font>
    <font>
      <b/>
      <sz val="12"/>
      <color indexed="8"/>
      <name val="Helv"/>
      <family val="0"/>
    </font>
    <font>
      <b/>
      <sz val="14"/>
      <color indexed="8"/>
      <name val="Helv"/>
      <family val="0"/>
    </font>
    <font>
      <sz val="8"/>
      <name val="Helv"/>
      <family val="0"/>
    </font>
    <font>
      <b/>
      <sz val="18"/>
      <color indexed="62"/>
      <name val="Cambria"/>
      <family val="2"/>
    </font>
    <font>
      <u val="single"/>
      <sz val="10"/>
      <color indexed="36"/>
      <name val="Arial CE"/>
      <family val="0"/>
    </font>
    <font>
      <sz val="10"/>
      <name val="Helv"/>
      <family val="0"/>
    </font>
    <font>
      <b/>
      <sz val="8"/>
      <color indexed="8"/>
      <name val="Helv"/>
      <family val="0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UkrainianAntiqua"/>
      <family val="0"/>
    </font>
    <font>
      <sz val="10"/>
      <color indexed="17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62"/>
      <name val="Times New Roman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9"/>
      <name val="Arial"/>
      <family val="2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sz val="9"/>
      <name val="Sylfaen"/>
      <family val="1"/>
    </font>
    <font>
      <sz val="11"/>
      <name val="Sylfaen"/>
      <family val="1"/>
    </font>
    <font>
      <b/>
      <sz val="9"/>
      <name val="Sylfaen"/>
      <family val="1"/>
    </font>
    <font>
      <b/>
      <sz val="11"/>
      <name val="Sylfaen"/>
      <family val="1"/>
    </font>
    <font>
      <b/>
      <sz val="12"/>
      <name val="Sylfaen"/>
      <family val="1"/>
    </font>
    <font>
      <i/>
      <sz val="9"/>
      <name val="Sylfaen"/>
      <family val="1"/>
    </font>
    <font>
      <b/>
      <i/>
      <sz val="10"/>
      <name val="Sylfaen"/>
      <family val="1"/>
    </font>
    <font>
      <b/>
      <sz val="10"/>
      <color indexed="10"/>
      <name val="Sylfae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Sylfaen"/>
      <family val="1"/>
    </font>
  </fonts>
  <fills count="7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23"/>
        <bgColor indexed="9"/>
      </patternFill>
    </fill>
    <fill>
      <patternFill patternType="solid">
        <fgColor rgb="FFC0C0C0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/>
    </border>
    <border>
      <left/>
      <right/>
      <top style="thin"/>
      <bottom/>
    </border>
    <border>
      <left/>
      <right/>
      <top style="thin"/>
      <bottom style="double"/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hair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/>
      <bottom style="double">
        <color indexed="10"/>
      </bottom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/>
      <bottom/>
    </border>
    <border>
      <left style="thin"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 style="thin"/>
      <top style="medium"/>
      <bottom style="thin"/>
    </border>
    <border>
      <left/>
      <right style="thin"/>
      <top/>
      <bottom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/>
      <right style="thin"/>
      <top style="thin"/>
      <bottom style="medium"/>
    </border>
    <border>
      <left/>
      <right style="thin"/>
      <top style="thin"/>
      <bottom style="thin"/>
    </border>
    <border>
      <left style="medium"/>
      <right style="hair"/>
      <top style="medium"/>
      <bottom style="medium"/>
    </border>
    <border>
      <left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 style="medium"/>
      <bottom style="hair"/>
    </border>
    <border>
      <left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/>
      <right style="hair"/>
      <top style="hair"/>
      <bottom style="medium"/>
    </border>
    <border>
      <left/>
      <right style="hair"/>
      <top/>
      <bottom style="medium"/>
    </border>
    <border>
      <left style="hair"/>
      <right style="medium"/>
      <top style="hair"/>
      <bottom style="medium"/>
    </border>
    <border>
      <left style="hair"/>
      <right style="hair"/>
      <top style="hair"/>
      <bottom style="medium"/>
    </border>
    <border>
      <left style="medium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/>
      <right style="thin"/>
      <top style="medium"/>
      <bottom style="thin"/>
    </border>
  </borders>
  <cellStyleXfs count="7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86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86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86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86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86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86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3" borderId="0" applyNumberFormat="0" applyBorder="0" applyAlignment="0" applyProtection="0"/>
    <xf numFmtId="0" fontId="6" fillId="11" borderId="0" applyNumberFormat="0" applyBorder="0" applyAlignment="0" applyProtection="0"/>
    <xf numFmtId="0" fontId="6" fillId="16" borderId="0" applyNumberFormat="0" applyBorder="0" applyAlignment="0" applyProtection="0"/>
    <xf numFmtId="0" fontId="86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86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86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86" fillId="2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86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86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14" borderId="0" applyNumberFormat="0" applyBorder="0" applyAlignment="0" applyProtection="0"/>
    <xf numFmtId="0" fontId="1" fillId="24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25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16" borderId="0" applyNumberFormat="0" applyBorder="0" applyAlignment="0" applyProtection="0"/>
    <xf numFmtId="0" fontId="8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8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87" fillId="29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8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8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8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27" borderId="0" applyNumberFormat="0" applyBorder="0" applyAlignment="0" applyProtection="0"/>
    <xf numFmtId="0" fontId="7" fillId="15" borderId="0" applyNumberFormat="0" applyBorder="0" applyAlignment="0" applyProtection="0"/>
    <xf numFmtId="0" fontId="7" fillId="20" borderId="0" applyNumberFormat="0" applyBorder="0" applyAlignment="0" applyProtection="0"/>
    <xf numFmtId="0" fontId="7" fillId="31" borderId="0" applyNumberFormat="0" applyBorder="0" applyAlignment="0" applyProtection="0"/>
    <xf numFmtId="0" fontId="7" fillId="33" borderId="0" applyNumberFormat="0" applyBorder="0" applyAlignment="0" applyProtection="0"/>
    <xf numFmtId="0" fontId="7" fillId="35" borderId="0" applyNumberFormat="0" applyBorder="0" applyAlignment="0" applyProtection="0"/>
    <xf numFmtId="0" fontId="8" fillId="11" borderId="0" applyNumberFormat="0" applyBorder="0" applyAlignment="0" applyProtection="0"/>
    <xf numFmtId="0" fontId="8" fillId="36" borderId="0" applyNumberFormat="0" applyBorder="0" applyAlignment="0" applyProtection="0"/>
    <xf numFmtId="0" fontId="8" fillId="24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7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87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" fillId="44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87" fillId="46" borderId="0" applyNumberFormat="0" applyBorder="0" applyAlignment="0" applyProtection="0"/>
    <xf numFmtId="0" fontId="1" fillId="42" borderId="0" applyNumberFormat="0" applyBorder="0" applyAlignment="0" applyProtection="0"/>
    <xf numFmtId="0" fontId="1" fillId="47" borderId="0" applyNumberFormat="0" applyBorder="0" applyAlignment="0" applyProtection="0"/>
    <xf numFmtId="0" fontId="7" fillId="43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87" fillId="49" borderId="0" applyNumberFormat="0" applyBorder="0" applyAlignment="0" applyProtection="0"/>
    <xf numFmtId="0" fontId="1" fillId="38" borderId="0" applyNumberFormat="0" applyBorder="0" applyAlignment="0" applyProtection="0"/>
    <xf numFmtId="0" fontId="1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87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87" fillId="52" borderId="0" applyNumberFormat="0" applyBorder="0" applyAlignment="0" applyProtection="0"/>
    <xf numFmtId="0" fontId="1" fillId="42" borderId="0" applyNumberFormat="0" applyBorder="0" applyAlignment="0" applyProtection="0"/>
    <xf numFmtId="0" fontId="1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9" fillId="0" borderId="0">
      <alignment horizontal="center" wrapText="1"/>
      <protection locked="0"/>
    </xf>
    <xf numFmtId="0" fontId="88" fillId="5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0" fontId="89" fillId="55" borderId="1" applyNumberFormat="0" applyAlignment="0" applyProtection="0"/>
    <xf numFmtId="0" fontId="11" fillId="56" borderId="2" applyNumberFormat="0" applyAlignment="0" applyProtection="0"/>
    <xf numFmtId="0" fontId="11" fillId="56" borderId="2" applyNumberFormat="0" applyAlignment="0" applyProtection="0"/>
    <xf numFmtId="0" fontId="12" fillId="0" borderId="0" applyFill="0" applyBorder="0" applyProtection="0">
      <alignment horizontal="center"/>
    </xf>
    <xf numFmtId="0" fontId="90" fillId="57" borderId="3" applyNumberFormat="0" applyAlignment="0" applyProtection="0"/>
    <xf numFmtId="0" fontId="13" fillId="58" borderId="4" applyNumberFormat="0" applyAlignment="0" applyProtection="0"/>
    <xf numFmtId="0" fontId="13" fillId="58" borderId="4" applyNumberFormat="0" applyAlignment="0" applyProtection="0"/>
    <xf numFmtId="0" fontId="14" fillId="0" borderId="5">
      <alignment horizontal="center"/>
      <protection/>
    </xf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0" fontId="15" fillId="0" borderId="0" applyFont="0" applyFill="0" applyBorder="0" applyAlignment="0" applyProtection="0"/>
    <xf numFmtId="171" fontId="5" fillId="0" borderId="0" applyFont="0" applyFill="0" applyBorder="0" applyAlignment="0" applyProtection="0"/>
    <xf numFmtId="172" fontId="16" fillId="0" borderId="0" applyFont="0" applyFill="0" applyBorder="0" applyAlignment="0" applyProtection="0"/>
    <xf numFmtId="173" fontId="5" fillId="0" borderId="0" applyFont="0" applyFill="0" applyBorder="0" applyAlignment="0" applyProtection="0"/>
    <xf numFmtId="174" fontId="16" fillId="0" borderId="0" applyFont="0" applyFill="0" applyBorder="0" applyAlignment="0" applyProtection="0"/>
    <xf numFmtId="175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68" fontId="17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86" fillId="0" borderId="0" applyFont="0" applyFill="0" applyBorder="0" applyAlignment="0" applyProtection="0"/>
    <xf numFmtId="172" fontId="0" fillId="0" borderId="0" applyFont="0" applyFill="0" applyBorder="0" applyAlignment="0" applyProtection="0"/>
    <xf numFmtId="43" fontId="86" fillId="0" borderId="0" applyFont="0" applyFill="0" applyBorder="0" applyAlignment="0" applyProtection="0"/>
    <xf numFmtId="172" fontId="0" fillId="0" borderId="0" applyFont="0" applyFill="0" applyBorder="0" applyAlignment="0" applyProtection="0"/>
    <xf numFmtId="43" fontId="86" fillId="0" borderId="0" applyFont="0" applyFill="0" applyBorder="0" applyAlignment="0" applyProtection="0"/>
    <xf numFmtId="172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78" fontId="19" fillId="25" borderId="0">
      <alignment horizontal="left"/>
      <protection/>
    </xf>
    <xf numFmtId="0" fontId="20" fillId="0" borderId="0" applyNumberFormat="0" applyFill="0" applyBorder="0" applyAlignment="0" applyProtection="0"/>
    <xf numFmtId="0" fontId="21" fillId="0" borderId="0" applyNumberFormat="0" applyAlignment="0">
      <protection/>
    </xf>
    <xf numFmtId="0" fontId="22" fillId="0" borderId="0" applyNumberFormat="0" applyAlignment="0">
      <protection/>
    </xf>
    <xf numFmtId="179" fontId="23" fillId="0" borderId="0" applyFill="0" applyBorder="0" applyProtection="0">
      <alignment/>
    </xf>
    <xf numFmtId="180" fontId="15" fillId="0" borderId="0" applyFont="0" applyFill="0" applyBorder="0" applyAlignment="0" applyProtection="0"/>
    <xf numFmtId="181" fontId="24" fillId="0" borderId="0" applyFill="0" applyBorder="0" applyProtection="0">
      <alignment/>
    </xf>
    <xf numFmtId="181" fontId="24" fillId="0" borderId="6" applyFill="0" applyProtection="0">
      <alignment/>
    </xf>
    <xf numFmtId="181" fontId="24" fillId="0" borderId="7" applyFill="0" applyProtection="0">
      <alignment/>
    </xf>
    <xf numFmtId="181" fontId="24" fillId="0" borderId="0" applyFill="0" applyBorder="0" applyProtection="0">
      <alignment/>
    </xf>
    <xf numFmtId="4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183" fontId="16" fillId="0" borderId="0" applyFont="0" applyFill="0" applyBorder="0" applyAlignment="0" applyProtection="0"/>
    <xf numFmtId="184" fontId="5" fillId="0" borderId="0" applyFont="0" applyFill="0" applyBorder="0" applyAlignment="0" applyProtection="0"/>
    <xf numFmtId="185" fontId="16" fillId="0" borderId="0" applyFont="0" applyFill="0" applyBorder="0" applyAlignment="0" applyProtection="0"/>
    <xf numFmtId="186" fontId="5" fillId="0" borderId="0" applyFont="0" applyFill="0" applyBorder="0" applyAlignment="0" applyProtection="0"/>
    <xf numFmtId="187" fontId="16" fillId="0" borderId="0" applyFont="0" applyFill="0" applyBorder="0" applyAlignment="0" applyProtection="0"/>
    <xf numFmtId="188" fontId="5" fillId="0" borderId="0" applyFont="0" applyFill="0" applyBorder="0" applyAlignment="0" applyProtection="0"/>
    <xf numFmtId="189" fontId="0" fillId="0" borderId="0" applyFont="0" applyFill="0" applyBorder="0" applyAlignment="0" applyProtection="0"/>
    <xf numFmtId="190" fontId="24" fillId="0" borderId="0" applyFill="0" applyBorder="0" applyProtection="0">
      <alignment/>
    </xf>
    <xf numFmtId="190" fontId="24" fillId="0" borderId="6" applyFill="0" applyProtection="0">
      <alignment/>
    </xf>
    <xf numFmtId="190" fontId="24" fillId="0" borderId="7" applyFill="0" applyProtection="0">
      <alignment/>
    </xf>
    <xf numFmtId="190" fontId="24" fillId="0" borderId="0" applyFill="0" applyBorder="0" applyProtection="0">
      <alignment/>
    </xf>
    <xf numFmtId="191" fontId="26" fillId="0" borderId="0" applyFont="0" applyFill="0" applyBorder="0" applyAlignment="0" applyProtection="0"/>
    <xf numFmtId="0" fontId="27" fillId="59" borderId="0" applyNumberFormat="0" applyBorder="0" applyAlignment="0" applyProtection="0"/>
    <xf numFmtId="0" fontId="27" fillId="60" borderId="0" applyNumberFormat="0" applyBorder="0" applyAlignment="0" applyProtection="0"/>
    <xf numFmtId="0" fontId="27" fillId="61" borderId="0" applyNumberFormat="0" applyBorder="0" applyAlignment="0" applyProtection="0"/>
    <xf numFmtId="0" fontId="28" fillId="0" borderId="0" applyNumberFormat="0" applyAlignment="0">
      <protection/>
    </xf>
    <xf numFmtId="192" fontId="29" fillId="0" borderId="0" applyFont="0" applyFill="0" applyBorder="0" applyAlignment="0" applyProtection="0"/>
    <xf numFmtId="193" fontId="24" fillId="0" borderId="5" applyFill="0" applyBorder="0">
      <alignment horizontal="center" vertical="center"/>
      <protection/>
    </xf>
    <xf numFmtId="0" fontId="9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92" fillId="62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38" fontId="32" fillId="56" borderId="0" applyNumberFormat="0" applyBorder="0" applyAlignment="0" applyProtection="0"/>
    <xf numFmtId="0" fontId="33" fillId="0" borderId="8" applyNumberFormat="0" applyAlignment="0" applyProtection="0"/>
    <xf numFmtId="0" fontId="33" fillId="0" borderId="9">
      <alignment horizontal="left" vertical="center"/>
      <protection/>
    </xf>
    <xf numFmtId="14" fontId="4" fillId="11" borderId="10">
      <alignment horizontal="center" vertical="center" wrapText="1"/>
      <protection/>
    </xf>
    <xf numFmtId="0" fontId="93" fillId="0" borderId="11" applyNumberFormat="0" applyFill="0" applyAlignment="0" applyProtection="0"/>
    <xf numFmtId="0" fontId="34" fillId="0" borderId="12" applyNumberFormat="0" applyFill="0" applyAlignment="0" applyProtection="0"/>
    <xf numFmtId="0" fontId="34" fillId="0" borderId="12" applyNumberFormat="0" applyFill="0" applyAlignment="0" applyProtection="0"/>
    <xf numFmtId="0" fontId="94" fillId="0" borderId="13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95" fillId="0" borderId="15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9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2" fillId="0" borderId="0" applyFill="0" applyAlignment="0" applyProtection="0"/>
    <xf numFmtId="0" fontId="12" fillId="0" borderId="17" applyFill="0" applyAlignment="0" applyProtection="0"/>
    <xf numFmtId="0" fontId="37" fillId="0" borderId="0" applyNumberFormat="0" applyFill="0" applyBorder="0" applyAlignment="0" applyProtection="0"/>
    <xf numFmtId="194" fontId="15" fillId="0" borderId="0" applyFill="0" applyBorder="0">
      <alignment horizontal="center" vertical="center"/>
      <protection/>
    </xf>
    <xf numFmtId="0" fontId="96" fillId="63" borderId="1" applyNumberFormat="0" applyAlignment="0" applyProtection="0"/>
    <xf numFmtId="10" fontId="32" fillId="16" borderId="18" applyNumberFormat="0" applyBorder="0" applyAlignment="0" applyProtection="0"/>
    <xf numFmtId="0" fontId="38" fillId="13" borderId="2" applyNumberFormat="0" applyAlignment="0" applyProtection="0"/>
    <xf numFmtId="0" fontId="38" fillId="13" borderId="2" applyNumberFormat="0" applyAlignment="0" applyProtection="0"/>
    <xf numFmtId="195" fontId="39" fillId="64" borderId="0">
      <alignment/>
      <protection/>
    </xf>
    <xf numFmtId="196" fontId="40" fillId="0" borderId="19">
      <alignment horizontal="center"/>
      <protection/>
    </xf>
    <xf numFmtId="0" fontId="97" fillId="0" borderId="20" applyNumberFormat="0" applyFill="0" applyAlignment="0" applyProtection="0"/>
    <xf numFmtId="0" fontId="41" fillId="0" borderId="21" applyNumberFormat="0" applyFill="0" applyAlignment="0" applyProtection="0"/>
    <xf numFmtId="0" fontId="41" fillId="0" borderId="21" applyNumberFormat="0" applyFill="0" applyAlignment="0" applyProtection="0"/>
    <xf numFmtId="195" fontId="42" fillId="65" borderId="0">
      <alignment/>
      <protection/>
    </xf>
    <xf numFmtId="14" fontId="40" fillId="0" borderId="19">
      <alignment horizontal="center"/>
      <protection/>
    </xf>
    <xf numFmtId="197" fontId="40" fillId="0" borderId="19">
      <alignment/>
      <protection/>
    </xf>
    <xf numFmtId="198" fontId="43" fillId="0" borderId="0" applyFont="0" applyFill="0" applyBorder="0" applyAlignment="0" applyProtection="0"/>
    <xf numFmtId="199" fontId="43" fillId="0" borderId="0" applyFont="0" applyFill="0" applyBorder="0" applyAlignment="0" applyProtection="0"/>
    <xf numFmtId="200" fontId="43" fillId="0" borderId="0" applyFont="0" applyFill="0" applyBorder="0" applyAlignment="0" applyProtection="0"/>
    <xf numFmtId="201" fontId="43" fillId="0" borderId="0" applyFont="0" applyFill="0" applyBorder="0" applyAlignment="0" applyProtection="0"/>
    <xf numFmtId="0" fontId="98" fillId="66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6" fillId="0" borderId="0">
      <alignment/>
      <protection/>
    </xf>
    <xf numFmtId="0" fontId="26" fillId="0" borderId="0">
      <alignment/>
      <protection/>
    </xf>
    <xf numFmtId="200" fontId="45" fillId="0" borderId="0">
      <alignment/>
      <protection/>
    </xf>
    <xf numFmtId="0" fontId="1" fillId="0" borderId="0">
      <alignment/>
      <protection/>
    </xf>
    <xf numFmtId="0" fontId="86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86" fillId="0" borderId="0">
      <alignment/>
      <protection/>
    </xf>
    <xf numFmtId="0" fontId="46" fillId="0" borderId="0">
      <alignment/>
      <protection/>
    </xf>
    <xf numFmtId="0" fontId="86" fillId="0" borderId="0">
      <alignment/>
      <protection/>
    </xf>
    <xf numFmtId="0" fontId="1" fillId="0" borderId="0">
      <alignment/>
      <protection/>
    </xf>
    <xf numFmtId="0" fontId="86" fillId="0" borderId="0">
      <alignment/>
      <protection/>
    </xf>
    <xf numFmtId="0" fontId="0" fillId="0" borderId="0">
      <alignment/>
      <protection/>
    </xf>
    <xf numFmtId="0" fontId="8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6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26" fillId="0" borderId="0">
      <alignment/>
      <protection/>
    </xf>
    <xf numFmtId="0" fontId="0" fillId="67" borderId="22" applyNumberFormat="0" applyFont="0" applyAlignment="0" applyProtection="0"/>
    <xf numFmtId="0" fontId="17" fillId="16" borderId="23" applyNumberFormat="0" applyFont="0" applyAlignment="0" applyProtection="0"/>
    <xf numFmtId="0" fontId="17" fillId="16" borderId="23" applyNumberFormat="0" applyFont="0" applyAlignment="0" applyProtection="0"/>
    <xf numFmtId="202" fontId="19" fillId="0" borderId="19">
      <alignment/>
      <protection/>
    </xf>
    <xf numFmtId="202" fontId="40" fillId="0" borderId="19">
      <alignment/>
      <protection/>
    </xf>
    <xf numFmtId="0" fontId="99" fillId="55" borderId="24" applyNumberFormat="0" applyAlignment="0" applyProtection="0"/>
    <xf numFmtId="0" fontId="48" fillId="56" borderId="25" applyNumberFormat="0" applyAlignment="0" applyProtection="0"/>
    <xf numFmtId="0" fontId="48" fillId="56" borderId="25" applyNumberFormat="0" applyAlignment="0" applyProtection="0"/>
    <xf numFmtId="14" fontId="9" fillId="0" borderId="0">
      <alignment horizontal="center" wrapText="1"/>
      <protection locked="0"/>
    </xf>
    <xf numFmtId="9" fontId="0" fillId="0" borderId="0" applyFont="0" applyFill="0" applyBorder="0" applyAlignment="0" applyProtection="0"/>
    <xf numFmtId="203" fontId="12" fillId="0" borderId="0" applyFont="0" applyFill="0" applyBorder="0" applyAlignment="0" applyProtection="0"/>
    <xf numFmtId="204" fontId="15" fillId="0" borderId="0" applyFont="0" applyFill="0" applyBorder="0" applyAlignment="0" applyProtection="0"/>
    <xf numFmtId="205" fontId="16" fillId="0" borderId="0" applyFont="0" applyFill="0" applyBorder="0" applyAlignment="0" applyProtection="0"/>
    <xf numFmtId="206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207" fontId="16" fillId="0" borderId="0" applyFont="0" applyFill="0" applyBorder="0" applyAlignment="0" applyProtection="0"/>
    <xf numFmtId="208" fontId="15" fillId="0" borderId="0" applyFont="0" applyFill="0" applyBorder="0" applyAlignment="0" applyProtection="0"/>
    <xf numFmtId="209" fontId="16" fillId="0" borderId="0" applyFont="0" applyFill="0" applyBorder="0" applyAlignment="0" applyProtection="0"/>
    <xf numFmtId="210" fontId="15" fillId="0" borderId="0" applyFont="0" applyFill="0" applyBorder="0" applyAlignment="0" applyProtection="0"/>
    <xf numFmtId="211" fontId="16" fillId="0" borderId="0" applyFont="0" applyFill="0" applyBorder="0" applyAlignment="0" applyProtection="0"/>
    <xf numFmtId="212" fontId="1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9" fillId="0" borderId="26" applyNumberFormat="0" applyBorder="0">
      <alignment/>
      <protection/>
    </xf>
    <xf numFmtId="5" fontId="50" fillId="0" borderId="0">
      <alignment/>
      <protection/>
    </xf>
    <xf numFmtId="0" fontId="49" fillId="0" borderId="0" applyNumberFormat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0" fontId="51" fillId="0" borderId="10">
      <alignment horizontal="center"/>
      <protection/>
    </xf>
    <xf numFmtId="0" fontId="19" fillId="0" borderId="0">
      <alignment/>
      <protection/>
    </xf>
    <xf numFmtId="0" fontId="52" fillId="0" borderId="0">
      <alignment/>
      <protection/>
    </xf>
    <xf numFmtId="0" fontId="53" fillId="0" borderId="0">
      <alignment/>
      <protection/>
    </xf>
    <xf numFmtId="0" fontId="40" fillId="0" borderId="0">
      <alignment/>
      <protection/>
    </xf>
    <xf numFmtId="213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>
      <alignment/>
      <protection/>
    </xf>
    <xf numFmtId="40" fontId="58" fillId="0" borderId="0" applyBorder="0">
      <alignment horizontal="right"/>
      <protection/>
    </xf>
    <xf numFmtId="214" fontId="46" fillId="0" borderId="0" applyFill="0" applyBorder="0">
      <alignment horizontal="right"/>
      <protection/>
    </xf>
    <xf numFmtId="0" fontId="59" fillId="0" borderId="0">
      <alignment horizontal="center" vertical="top"/>
      <protection/>
    </xf>
    <xf numFmtId="0" fontId="10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01" fillId="0" borderId="27" applyNumberFormat="0" applyFill="0" applyAlignment="0" applyProtection="0"/>
    <xf numFmtId="0" fontId="27" fillId="0" borderId="28" applyNumberFormat="0" applyFill="0" applyAlignment="0" applyProtection="0"/>
    <xf numFmtId="0" fontId="27" fillId="0" borderId="28" applyNumberFormat="0" applyFill="0" applyAlignment="0" applyProtection="0"/>
    <xf numFmtId="0" fontId="10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7" fillId="40" borderId="0" applyNumberFormat="0" applyBorder="0" applyAlignment="0" applyProtection="0"/>
    <xf numFmtId="0" fontId="7" fillId="45" borderId="0" applyNumberFormat="0" applyBorder="0" applyAlignment="0" applyProtection="0"/>
    <xf numFmtId="0" fontId="7" fillId="48" borderId="0" applyNumberFormat="0" applyBorder="0" applyAlignment="0" applyProtection="0"/>
    <xf numFmtId="0" fontId="7" fillId="31" borderId="0" applyNumberFormat="0" applyBorder="0" applyAlignment="0" applyProtection="0"/>
    <xf numFmtId="0" fontId="7" fillId="33" borderId="0" applyNumberFormat="0" applyBorder="0" applyAlignment="0" applyProtection="0"/>
    <xf numFmtId="0" fontId="7" fillId="36" borderId="0" applyNumberFormat="0" applyBorder="0" applyAlignment="0" applyProtection="0"/>
    <xf numFmtId="0" fontId="38" fillId="13" borderId="2" applyNumberFormat="0" applyAlignment="0" applyProtection="0"/>
    <xf numFmtId="0" fontId="48" fillId="56" borderId="25" applyNumberFormat="0" applyAlignment="0" applyProtection="0"/>
    <xf numFmtId="0" fontId="11" fillId="56" borderId="2" applyNumberFormat="0" applyAlignment="0" applyProtection="0"/>
    <xf numFmtId="0" fontId="62" fillId="0" borderId="0" applyNumberFormat="0" applyFill="0" applyBorder="0" applyAlignment="0" applyProtection="0"/>
    <xf numFmtId="215" fontId="17" fillId="0" borderId="0" applyFont="0" applyFill="0" applyBorder="0" applyAlignment="0" applyProtection="0"/>
    <xf numFmtId="216" fontId="17" fillId="0" borderId="0" applyFont="0" applyFill="0" applyBorder="0" applyAlignment="0" applyProtection="0"/>
    <xf numFmtId="0" fontId="34" fillId="0" borderId="12" applyNumberFormat="0" applyFill="0" applyAlignment="0" applyProtection="0"/>
    <xf numFmtId="0" fontId="35" fillId="0" borderId="14" applyNumberFormat="0" applyFill="0" applyAlignment="0" applyProtection="0"/>
    <xf numFmtId="0" fontId="36" fillId="0" borderId="16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27" fillId="0" borderId="28" applyNumberFormat="0" applyFill="0" applyAlignment="0" applyProtection="0"/>
    <xf numFmtId="0" fontId="13" fillId="58" borderId="4" applyNumberFormat="0" applyAlignment="0" applyProtection="0"/>
    <xf numFmtId="0" fontId="60" fillId="0" borderId="0" applyNumberFormat="0" applyFill="0" applyBorder="0" applyAlignment="0" applyProtection="0"/>
    <xf numFmtId="0" fontId="44" fillId="25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63" fillId="0" borderId="0" applyNumberFormat="0" applyFill="0" applyBorder="0" applyAlignment="0" applyProtection="0"/>
    <xf numFmtId="0" fontId="10" fillId="5" borderId="0" applyNumberFormat="0" applyBorder="0" applyAlignment="0" applyProtection="0"/>
    <xf numFmtId="0" fontId="30" fillId="0" borderId="0" applyNumberFormat="0" applyFill="0" applyBorder="0" applyAlignment="0" applyProtection="0"/>
    <xf numFmtId="0" fontId="17" fillId="16" borderId="23" applyNumberFormat="0" applyFont="0" applyAlignment="0" applyProtection="0"/>
    <xf numFmtId="0" fontId="41" fillId="0" borderId="21" applyNumberFormat="0" applyFill="0" applyAlignment="0" applyProtection="0"/>
    <xf numFmtId="0" fontId="57" fillId="0" borderId="0">
      <alignment/>
      <protection/>
    </xf>
    <xf numFmtId="0" fontId="61" fillId="0" borderId="0" applyNumberFormat="0" applyFill="0" applyBorder="0" applyAlignment="0" applyProtection="0"/>
    <xf numFmtId="217" fontId="17" fillId="0" borderId="0" applyFont="0" applyFill="0" applyBorder="0" applyAlignment="0" applyProtection="0"/>
    <xf numFmtId="218" fontId="17" fillId="0" borderId="0" applyFont="0" applyFill="0" applyBorder="0" applyAlignment="0" applyProtection="0"/>
    <xf numFmtId="219" fontId="17" fillId="0" borderId="0" applyFont="0" applyFill="0" applyBorder="0" applyAlignment="0" applyProtection="0"/>
    <xf numFmtId="220" fontId="17" fillId="0" borderId="0" applyFont="0" applyFill="0" applyBorder="0" applyAlignment="0" applyProtection="0"/>
    <xf numFmtId="221" fontId="64" fillId="0" borderId="0" applyFont="0" applyFill="0" applyBorder="0" applyAlignment="0" applyProtection="0"/>
    <xf numFmtId="0" fontId="31" fillId="7" borderId="0" applyNumberFormat="0" applyBorder="0" applyAlignment="0" applyProtection="0"/>
    <xf numFmtId="0" fontId="8" fillId="68" borderId="0" applyNumberFormat="0" applyBorder="0" applyAlignment="0" applyProtection="0"/>
    <xf numFmtId="0" fontId="8" fillId="36" borderId="0" applyNumberFormat="0" applyBorder="0" applyAlignment="0" applyProtection="0"/>
    <xf numFmtId="0" fontId="8" fillId="24" borderId="0" applyNumberFormat="0" applyBorder="0" applyAlignment="0" applyProtection="0"/>
    <xf numFmtId="0" fontId="8" fillId="69" borderId="0" applyNumberFormat="0" applyBorder="0" applyAlignment="0" applyProtection="0"/>
    <xf numFmtId="0" fontId="8" fillId="33" borderId="0" applyNumberFormat="0" applyBorder="0" applyAlignment="0" applyProtection="0"/>
    <xf numFmtId="0" fontId="8" fillId="45" borderId="0" applyNumberFormat="0" applyBorder="0" applyAlignment="0" applyProtection="0"/>
    <xf numFmtId="0" fontId="0" fillId="16" borderId="23" applyNumberFormat="0" applyFont="0" applyAlignment="0" applyProtection="0"/>
    <xf numFmtId="0" fontId="59" fillId="70" borderId="2" applyNumberFormat="0" applyAlignment="0" applyProtection="0"/>
    <xf numFmtId="0" fontId="65" fillId="11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9" applyNumberFormat="0" applyFill="0" applyAlignment="0" applyProtection="0"/>
    <xf numFmtId="0" fontId="70" fillId="0" borderId="30" applyNumberFormat="0" applyFill="0" applyAlignment="0" applyProtection="0"/>
    <xf numFmtId="0" fontId="71" fillId="0" borderId="31" applyNumberFormat="0" applyFill="0" applyAlignment="0" applyProtection="0"/>
    <xf numFmtId="0" fontId="71" fillId="0" borderId="0" applyNumberFormat="0" applyFill="0" applyBorder="0" applyAlignment="0" applyProtection="0"/>
    <xf numFmtId="0" fontId="72" fillId="25" borderId="0" applyNumberFormat="0" applyBorder="0" applyAlignment="0" applyProtection="0"/>
    <xf numFmtId="0" fontId="73" fillId="0" borderId="32" applyNumberFormat="0" applyFill="0" applyAlignment="0" applyProtection="0"/>
    <xf numFmtId="0" fontId="74" fillId="70" borderId="25" applyNumberFormat="0" applyAlignment="0" applyProtection="0"/>
    <xf numFmtId="0" fontId="75" fillId="25" borderId="2" applyNumberFormat="0" applyAlignment="0" applyProtection="0"/>
    <xf numFmtId="0" fontId="76" fillId="9" borderId="0" applyNumberFormat="0" applyBorder="0" applyAlignment="0" applyProtection="0"/>
    <xf numFmtId="0" fontId="77" fillId="58" borderId="4" applyNumberFormat="0" applyAlignment="0" applyProtection="0"/>
    <xf numFmtId="0" fontId="66" fillId="0" borderId="33" applyNumberFormat="0" applyFill="0" applyAlignment="0" applyProtection="0"/>
  </cellStyleXfs>
  <cellXfs count="295">
    <xf numFmtId="0" fontId="0" fillId="0" borderId="0" xfId="0" applyAlignment="1">
      <alignment/>
    </xf>
    <xf numFmtId="0" fontId="2" fillId="0" borderId="0" xfId="0" applyFont="1" applyAlignment="1" applyProtection="1">
      <alignment vertical="center"/>
      <protection/>
    </xf>
    <xf numFmtId="0" fontId="2" fillId="56" borderId="34" xfId="0" applyFont="1" applyFill="1" applyBorder="1" applyAlignment="1">
      <alignment horizontal="center" vertical="center" textRotation="90" wrapText="1"/>
    </xf>
    <xf numFmtId="165" fontId="80" fillId="71" borderId="35" xfId="274" applyNumberFormat="1" applyFont="1" applyFill="1" applyBorder="1" applyAlignment="1">
      <alignment wrapText="1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 vertical="center"/>
    </xf>
    <xf numFmtId="0" fontId="2" fillId="70" borderId="36" xfId="434" applyFont="1" applyFill="1" applyBorder="1" applyAlignment="1">
      <alignment vertical="center" wrapText="1"/>
      <protection/>
    </xf>
    <xf numFmtId="0" fontId="2" fillId="70" borderId="37" xfId="434" applyFont="1" applyFill="1" applyBorder="1" applyAlignment="1">
      <alignment vertical="center" wrapText="1"/>
      <protection/>
    </xf>
    <xf numFmtId="2" fontId="2" fillId="70" borderId="36" xfId="434" applyNumberFormat="1" applyFont="1" applyFill="1" applyBorder="1" applyAlignment="1">
      <alignment vertical="center" wrapText="1"/>
      <protection/>
    </xf>
    <xf numFmtId="0" fontId="2" fillId="70" borderId="36" xfId="434" applyFont="1" applyFill="1" applyBorder="1" applyAlignment="1">
      <alignment wrapText="1"/>
      <protection/>
    </xf>
    <xf numFmtId="0" fontId="2" fillId="70" borderId="36" xfId="434" applyFont="1" applyFill="1" applyBorder="1" applyAlignment="1">
      <alignment horizontal="left" wrapText="1"/>
      <protection/>
    </xf>
    <xf numFmtId="0" fontId="2" fillId="0" borderId="38" xfId="434" applyFont="1" applyFill="1" applyBorder="1" applyAlignment="1">
      <alignment wrapText="1"/>
      <protection/>
    </xf>
    <xf numFmtId="0" fontId="78" fillId="56" borderId="18" xfId="0" applyFont="1" applyFill="1" applyBorder="1" applyAlignment="1">
      <alignment vertical="center" wrapText="1"/>
    </xf>
    <xf numFmtId="49" fontId="81" fillId="72" borderId="39" xfId="434" applyNumberFormat="1" applyFont="1" applyFill="1" applyBorder="1" applyAlignment="1">
      <alignment horizontal="center" vertical="center"/>
      <protection/>
    </xf>
    <xf numFmtId="165" fontId="78" fillId="73" borderId="40" xfId="274" applyNumberFormat="1" applyFont="1" applyFill="1" applyBorder="1" applyAlignment="1">
      <alignment vertical="center" wrapText="1"/>
    </xf>
    <xf numFmtId="165" fontId="78" fillId="56" borderId="41" xfId="274" applyNumberFormat="1" applyFont="1" applyFill="1" applyBorder="1" applyAlignment="1">
      <alignment horizontal="center"/>
    </xf>
    <xf numFmtId="165" fontId="78" fillId="56" borderId="35" xfId="274" applyNumberFormat="1" applyFont="1" applyFill="1" applyBorder="1" applyAlignment="1">
      <alignment horizontal="center"/>
    </xf>
    <xf numFmtId="49" fontId="79" fillId="0" borderId="42" xfId="434" applyNumberFormat="1" applyFont="1" applyBorder="1" applyAlignment="1">
      <alignment horizontal="right" vertical="center"/>
      <protection/>
    </xf>
    <xf numFmtId="49" fontId="79" fillId="0" borderId="43" xfId="434" applyNumberFormat="1" applyFont="1" applyBorder="1" applyAlignment="1">
      <alignment horizontal="right" vertical="center"/>
      <protection/>
    </xf>
    <xf numFmtId="49" fontId="79" fillId="0" borderId="44" xfId="434" applyNumberFormat="1" applyFont="1" applyBorder="1" applyAlignment="1">
      <alignment horizontal="right" vertical="center"/>
      <protection/>
    </xf>
    <xf numFmtId="49" fontId="79" fillId="0" borderId="44" xfId="434" applyNumberFormat="1" applyFont="1" applyFill="1" applyBorder="1" applyAlignment="1">
      <alignment horizontal="right" vertical="center"/>
      <protection/>
    </xf>
    <xf numFmtId="49" fontId="79" fillId="0" borderId="42" xfId="434" applyNumberFormat="1" applyFont="1" applyFill="1" applyBorder="1" applyAlignment="1">
      <alignment horizontal="right" vertical="center"/>
      <protection/>
    </xf>
    <xf numFmtId="49" fontId="81" fillId="72" borderId="45" xfId="434" applyNumberFormat="1" applyFont="1" applyFill="1" applyBorder="1" applyAlignment="1">
      <alignment horizontal="center" vertical="center"/>
      <protection/>
    </xf>
    <xf numFmtId="165" fontId="78" fillId="73" borderId="46" xfId="274" applyNumberFormat="1" applyFont="1" applyFill="1" applyBorder="1" applyAlignment="1">
      <alignment vertical="center" wrapText="1"/>
    </xf>
    <xf numFmtId="2" fontId="2" fillId="0" borderId="36" xfId="373" applyNumberFormat="1" applyFont="1" applyBorder="1" applyAlignment="1">
      <alignment vertical="center" wrapText="1"/>
      <protection/>
    </xf>
    <xf numFmtId="2" fontId="2" fillId="0" borderId="38" xfId="373" applyNumberFormat="1" applyFont="1" applyBorder="1" applyAlignment="1">
      <alignment vertical="center" wrapText="1"/>
      <protection/>
    </xf>
    <xf numFmtId="2" fontId="2" fillId="70" borderId="38" xfId="434" applyNumberFormat="1" applyFont="1" applyFill="1" applyBorder="1" applyAlignment="1">
      <alignment vertical="center" wrapText="1"/>
      <protection/>
    </xf>
    <xf numFmtId="0" fontId="2" fillId="70" borderId="38" xfId="434" applyFont="1" applyFill="1" applyBorder="1" applyAlignment="1">
      <alignment vertical="center" wrapText="1"/>
      <protection/>
    </xf>
    <xf numFmtId="165" fontId="80" fillId="71" borderId="46" xfId="274" applyNumberFormat="1" applyFont="1" applyFill="1" applyBorder="1" applyAlignment="1">
      <alignment wrapText="1"/>
    </xf>
    <xf numFmtId="0" fontId="2" fillId="70" borderId="38" xfId="434" applyFont="1" applyFill="1" applyBorder="1" applyAlignment="1">
      <alignment wrapText="1"/>
      <protection/>
    </xf>
    <xf numFmtId="0" fontId="2" fillId="0" borderId="37" xfId="434" applyFont="1" applyFill="1" applyBorder="1" applyAlignment="1">
      <alignment wrapText="1"/>
      <protection/>
    </xf>
    <xf numFmtId="165" fontId="80" fillId="74" borderId="47" xfId="274" applyNumberFormat="1" applyFont="1" applyFill="1" applyBorder="1" applyAlignment="1" applyProtection="1">
      <alignment vertical="center" wrapText="1"/>
      <protection locked="0"/>
    </xf>
    <xf numFmtId="165" fontId="80" fillId="74" borderId="41" xfId="274" applyNumberFormat="1" applyFont="1" applyFill="1" applyBorder="1" applyAlignment="1" applyProtection="1">
      <alignment vertical="center" wrapText="1"/>
      <protection locked="0"/>
    </xf>
    <xf numFmtId="165" fontId="80" fillId="74" borderId="48" xfId="274" applyNumberFormat="1" applyFont="1" applyFill="1" applyBorder="1" applyAlignment="1" applyProtection="1">
      <alignment vertical="center" wrapText="1"/>
      <protection locked="0"/>
    </xf>
    <xf numFmtId="165" fontId="80" fillId="74" borderId="49" xfId="274" applyNumberFormat="1" applyFont="1" applyFill="1" applyBorder="1" applyAlignment="1" applyProtection="1">
      <alignment vertical="center" wrapText="1"/>
      <protection locked="0"/>
    </xf>
    <xf numFmtId="165" fontId="80" fillId="74" borderId="50" xfId="274" applyNumberFormat="1" applyFont="1" applyFill="1" applyBorder="1" applyAlignment="1" applyProtection="1">
      <alignment vertical="center" wrapText="1"/>
      <protection locked="0"/>
    </xf>
    <xf numFmtId="165" fontId="80" fillId="74" borderId="51" xfId="274" applyNumberFormat="1" applyFont="1" applyFill="1" applyBorder="1" applyAlignment="1" applyProtection="1">
      <alignment vertical="center" wrapText="1"/>
      <protection locked="0"/>
    </xf>
    <xf numFmtId="165" fontId="80" fillId="74" borderId="34" xfId="274" applyNumberFormat="1" applyFont="1" applyFill="1" applyBorder="1" applyAlignment="1" applyProtection="1">
      <alignment vertical="center" wrapText="1"/>
      <protection locked="0"/>
    </xf>
    <xf numFmtId="165" fontId="78" fillId="73" borderId="45" xfId="274" applyNumberFormat="1" applyFont="1" applyFill="1" applyBorder="1" applyAlignment="1">
      <alignment vertical="center" wrapText="1"/>
    </xf>
    <xf numFmtId="165" fontId="78" fillId="56" borderId="39" xfId="274" applyNumberFormat="1" applyFont="1" applyFill="1" applyBorder="1" applyAlignment="1">
      <alignment horizontal="center"/>
    </xf>
    <xf numFmtId="165" fontId="78" fillId="70" borderId="18" xfId="442" applyNumberFormat="1" applyFont="1" applyFill="1" applyBorder="1" applyAlignment="1">
      <alignment/>
      <protection/>
    </xf>
    <xf numFmtId="165" fontId="78" fillId="0" borderId="52" xfId="274" applyNumberFormat="1" applyFont="1" applyBorder="1" applyAlignment="1" applyProtection="1">
      <alignment vertical="center"/>
      <protection locked="0"/>
    </xf>
    <xf numFmtId="165" fontId="78" fillId="0" borderId="18" xfId="274" applyNumberFormat="1" applyFont="1" applyBorder="1" applyAlignment="1" applyProtection="1">
      <alignment vertical="center"/>
      <protection locked="0"/>
    </xf>
    <xf numFmtId="165" fontId="78" fillId="0" borderId="5" xfId="274" applyNumberFormat="1" applyFont="1" applyFill="1" applyBorder="1" applyAlignment="1">
      <alignment vertical="center"/>
    </xf>
    <xf numFmtId="165" fontId="78" fillId="73" borderId="41" xfId="274" applyNumberFormat="1" applyFont="1" applyFill="1" applyBorder="1" applyAlignment="1">
      <alignment/>
    </xf>
    <xf numFmtId="165" fontId="78" fillId="71" borderId="41" xfId="274" applyNumberFormat="1" applyFont="1" applyFill="1" applyBorder="1" applyAlignment="1">
      <alignment/>
    </xf>
    <xf numFmtId="165" fontId="78" fillId="73" borderId="52" xfId="274" applyNumberFormat="1" applyFont="1" applyFill="1" applyBorder="1" applyAlignment="1">
      <alignment/>
    </xf>
    <xf numFmtId="165" fontId="78" fillId="73" borderId="5" xfId="274" applyNumberFormat="1" applyFont="1" applyFill="1" applyBorder="1" applyAlignment="1">
      <alignment/>
    </xf>
    <xf numFmtId="165" fontId="78" fillId="0" borderId="41" xfId="274" applyNumberFormat="1" applyFont="1" applyBorder="1" applyAlignment="1" applyProtection="1">
      <alignment vertical="center"/>
      <protection locked="0"/>
    </xf>
    <xf numFmtId="165" fontId="78" fillId="56" borderId="41" xfId="274" applyNumberFormat="1" applyFont="1" applyFill="1" applyBorder="1" applyAlignment="1">
      <alignment/>
    </xf>
    <xf numFmtId="165" fontId="78" fillId="0" borderId="5" xfId="274" applyNumberFormat="1" applyFont="1" applyBorder="1" applyAlignment="1" applyProtection="1">
      <alignment vertical="center"/>
      <protection locked="0"/>
    </xf>
    <xf numFmtId="165" fontId="78" fillId="73" borderId="40" xfId="274" applyNumberFormat="1" applyFont="1" applyFill="1" applyBorder="1" applyAlignment="1">
      <alignment vertical="center"/>
    </xf>
    <xf numFmtId="165" fontId="78" fillId="0" borderId="52" xfId="274" applyNumberFormat="1" applyFont="1" applyFill="1" applyBorder="1" applyAlignment="1">
      <alignment vertical="center"/>
    </xf>
    <xf numFmtId="165" fontId="78" fillId="0" borderId="5" xfId="274" applyNumberFormat="1" applyFont="1" applyFill="1" applyBorder="1" applyAlignment="1">
      <alignment horizontal="center" vertical="center"/>
    </xf>
    <xf numFmtId="165" fontId="78" fillId="0" borderId="52" xfId="274" applyNumberFormat="1" applyFont="1" applyFill="1" applyBorder="1" applyAlignment="1">
      <alignment horizontal="center" vertical="center"/>
    </xf>
    <xf numFmtId="0" fontId="2" fillId="56" borderId="53" xfId="0" applyFont="1" applyFill="1" applyBorder="1" applyAlignment="1">
      <alignment horizontal="center" vertical="center" textRotation="90" wrapText="1"/>
    </xf>
    <xf numFmtId="2" fontId="2" fillId="0" borderId="37" xfId="373" applyNumberFormat="1" applyFont="1" applyBorder="1" applyAlignment="1">
      <alignment vertical="center" wrapText="1"/>
      <protection/>
    </xf>
    <xf numFmtId="165" fontId="78" fillId="71" borderId="39" xfId="274" applyNumberFormat="1" applyFont="1" applyFill="1" applyBorder="1" applyAlignment="1">
      <alignment/>
    </xf>
    <xf numFmtId="165" fontId="78" fillId="71" borderId="41" xfId="274" applyNumberFormat="1" applyFont="1" applyFill="1" applyBorder="1" applyAlignment="1">
      <alignment/>
    </xf>
    <xf numFmtId="165" fontId="78" fillId="71" borderId="35" xfId="274" applyNumberFormat="1" applyFont="1" applyFill="1" applyBorder="1" applyAlignment="1">
      <alignment/>
    </xf>
    <xf numFmtId="165" fontId="78" fillId="0" borderId="42" xfId="274" applyNumberFormat="1" applyFont="1" applyBorder="1" applyAlignment="1" applyProtection="1">
      <alignment vertical="center" wrapText="1"/>
      <protection locked="0"/>
    </xf>
    <xf numFmtId="165" fontId="78" fillId="0" borderId="52" xfId="274" applyNumberFormat="1" applyFont="1" applyBorder="1" applyAlignment="1" applyProtection="1">
      <alignment vertical="center" wrapText="1"/>
      <protection locked="0"/>
    </xf>
    <xf numFmtId="165" fontId="78" fillId="0" borderId="36" xfId="274" applyNumberFormat="1" applyFont="1" applyBorder="1" applyAlignment="1" applyProtection="1">
      <alignment vertical="center" wrapText="1"/>
      <protection locked="0"/>
    </xf>
    <xf numFmtId="165" fontId="78" fillId="0" borderId="43" xfId="274" applyNumberFormat="1" applyFont="1" applyBorder="1" applyAlignment="1" applyProtection="1">
      <alignment vertical="center" wrapText="1"/>
      <protection locked="0"/>
    </xf>
    <xf numFmtId="165" fontId="78" fillId="0" borderId="18" xfId="274" applyNumberFormat="1" applyFont="1" applyBorder="1" applyAlignment="1" applyProtection="1">
      <alignment vertical="center" wrapText="1"/>
      <protection locked="0"/>
    </xf>
    <xf numFmtId="165" fontId="78" fillId="0" borderId="37" xfId="274" applyNumberFormat="1" applyFont="1" applyBorder="1" applyAlignment="1" applyProtection="1">
      <alignment vertical="center" wrapText="1"/>
      <protection locked="0"/>
    </xf>
    <xf numFmtId="165" fontId="78" fillId="0" borderId="44" xfId="274" applyNumberFormat="1" applyFont="1" applyFill="1" applyBorder="1" applyAlignment="1">
      <alignment vertical="center" wrapText="1"/>
    </xf>
    <xf numFmtId="165" fontId="78" fillId="0" borderId="5" xfId="274" applyNumberFormat="1" applyFont="1" applyFill="1" applyBorder="1" applyAlignment="1">
      <alignment vertical="center" wrapText="1"/>
    </xf>
    <xf numFmtId="165" fontId="78" fillId="0" borderId="38" xfId="274" applyNumberFormat="1" applyFont="1" applyFill="1" applyBorder="1" applyAlignment="1">
      <alignment vertical="center" wrapText="1"/>
    </xf>
    <xf numFmtId="165" fontId="78" fillId="73" borderId="39" xfId="274" applyNumberFormat="1" applyFont="1" applyFill="1" applyBorder="1" applyAlignment="1">
      <alignment wrapText="1"/>
    </xf>
    <xf numFmtId="165" fontId="78" fillId="73" borderId="41" xfId="274" applyNumberFormat="1" applyFont="1" applyFill="1" applyBorder="1" applyAlignment="1">
      <alignment wrapText="1"/>
    </xf>
    <xf numFmtId="165" fontId="78" fillId="73" borderId="35" xfId="274" applyNumberFormat="1" applyFont="1" applyFill="1" applyBorder="1" applyAlignment="1">
      <alignment wrapText="1"/>
    </xf>
    <xf numFmtId="165" fontId="78" fillId="73" borderId="42" xfId="274" applyNumberFormat="1" applyFont="1" applyFill="1" applyBorder="1" applyAlignment="1">
      <alignment wrapText="1"/>
    </xf>
    <xf numFmtId="165" fontId="78" fillId="73" borderId="52" xfId="274" applyNumberFormat="1" applyFont="1" applyFill="1" applyBorder="1" applyAlignment="1">
      <alignment wrapText="1"/>
    </xf>
    <xf numFmtId="165" fontId="78" fillId="73" borderId="36" xfId="274" applyNumberFormat="1" applyFont="1" applyFill="1" applyBorder="1" applyAlignment="1">
      <alignment wrapText="1"/>
    </xf>
    <xf numFmtId="165" fontId="78" fillId="73" borderId="44" xfId="274" applyNumberFormat="1" applyFont="1" applyFill="1" applyBorder="1" applyAlignment="1">
      <alignment wrapText="1"/>
    </xf>
    <xf numFmtId="165" fontId="78" fillId="73" borderId="5" xfId="274" applyNumberFormat="1" applyFont="1" applyFill="1" applyBorder="1" applyAlignment="1">
      <alignment wrapText="1"/>
    </xf>
    <xf numFmtId="165" fontId="78" fillId="73" borderId="38" xfId="274" applyNumberFormat="1" applyFont="1" applyFill="1" applyBorder="1" applyAlignment="1">
      <alignment wrapText="1"/>
    </xf>
    <xf numFmtId="165" fontId="78" fillId="0" borderId="39" xfId="274" applyNumberFormat="1" applyFont="1" applyBorder="1" applyAlignment="1" applyProtection="1">
      <alignment vertical="center" wrapText="1"/>
      <protection locked="0"/>
    </xf>
    <xf numFmtId="165" fontId="78" fillId="0" borderId="41" xfId="274" applyNumberFormat="1" applyFont="1" applyBorder="1" applyAlignment="1" applyProtection="1">
      <alignment vertical="center" wrapText="1"/>
      <protection locked="0"/>
    </xf>
    <xf numFmtId="165" fontId="78" fillId="0" borderId="35" xfId="274" applyNumberFormat="1" applyFont="1" applyBorder="1" applyAlignment="1" applyProtection="1">
      <alignment vertical="center" wrapText="1"/>
      <protection locked="0"/>
    </xf>
    <xf numFmtId="165" fontId="78" fillId="56" borderId="39" xfId="274" applyNumberFormat="1" applyFont="1" applyFill="1" applyBorder="1" applyAlignment="1">
      <alignment wrapText="1"/>
    </xf>
    <xf numFmtId="165" fontId="78" fillId="56" borderId="41" xfId="274" applyNumberFormat="1" applyFont="1" applyFill="1" applyBorder="1" applyAlignment="1">
      <alignment wrapText="1"/>
    </xf>
    <xf numFmtId="165" fontId="78" fillId="56" borderId="35" xfId="274" applyNumberFormat="1" applyFont="1" applyFill="1" applyBorder="1" applyAlignment="1">
      <alignment wrapText="1"/>
    </xf>
    <xf numFmtId="165" fontId="78" fillId="73" borderId="39" xfId="274" applyNumberFormat="1" applyFont="1" applyFill="1" applyBorder="1" applyAlignment="1">
      <alignment vertical="center" wrapText="1"/>
    </xf>
    <xf numFmtId="165" fontId="78" fillId="73" borderId="41" xfId="274" applyNumberFormat="1" applyFont="1" applyFill="1" applyBorder="1" applyAlignment="1">
      <alignment vertical="center" wrapText="1"/>
    </xf>
    <xf numFmtId="165" fontId="78" fillId="73" borderId="35" xfId="274" applyNumberFormat="1" applyFont="1" applyFill="1" applyBorder="1" applyAlignment="1">
      <alignment vertical="center" wrapText="1"/>
    </xf>
    <xf numFmtId="165" fontId="78" fillId="0" borderId="5" xfId="274" applyNumberFormat="1" applyFont="1" applyBorder="1" applyAlignment="1" applyProtection="1">
      <alignment vertical="center" wrapText="1"/>
      <protection locked="0"/>
    </xf>
    <xf numFmtId="165" fontId="78" fillId="0" borderId="38" xfId="274" applyNumberFormat="1" applyFont="1" applyBorder="1" applyAlignment="1" applyProtection="1">
      <alignment vertical="center" wrapText="1"/>
      <protection locked="0"/>
    </xf>
    <xf numFmtId="165" fontId="78" fillId="0" borderId="42" xfId="274" applyNumberFormat="1" applyFont="1" applyFill="1" applyBorder="1" applyAlignment="1">
      <alignment vertical="center" wrapText="1"/>
    </xf>
    <xf numFmtId="165" fontId="78" fillId="0" borderId="52" xfId="274" applyNumberFormat="1" applyFont="1" applyFill="1" applyBorder="1" applyAlignment="1">
      <alignment vertical="center" wrapText="1"/>
    </xf>
    <xf numFmtId="165" fontId="78" fillId="0" borderId="36" xfId="274" applyNumberFormat="1" applyFont="1" applyFill="1" applyBorder="1" applyAlignment="1">
      <alignment vertical="center" wrapText="1"/>
    </xf>
    <xf numFmtId="165" fontId="78" fillId="0" borderId="44" xfId="274" applyNumberFormat="1" applyFont="1" applyBorder="1" applyAlignment="1" applyProtection="1">
      <alignment vertical="center" wrapText="1"/>
      <protection locked="0"/>
    </xf>
    <xf numFmtId="165" fontId="80" fillId="74" borderId="54" xfId="274" applyNumberFormat="1" applyFont="1" applyFill="1" applyBorder="1" applyAlignment="1" applyProtection="1">
      <alignment vertical="center" wrapText="1"/>
      <protection locked="0"/>
    </xf>
    <xf numFmtId="165" fontId="78" fillId="70" borderId="43" xfId="442" applyNumberFormat="1" applyFont="1" applyFill="1" applyBorder="1">
      <alignment/>
      <protection/>
    </xf>
    <xf numFmtId="165" fontId="78" fillId="70" borderId="18" xfId="442" applyNumberFormat="1" applyFont="1" applyFill="1" applyBorder="1">
      <alignment/>
      <protection/>
    </xf>
    <xf numFmtId="165" fontId="78" fillId="70" borderId="37" xfId="442" applyNumberFormat="1" applyFont="1" applyFill="1" applyBorder="1">
      <alignment/>
      <protection/>
    </xf>
    <xf numFmtId="165" fontId="78" fillId="70" borderId="42" xfId="442" applyNumberFormat="1" applyFont="1" applyFill="1" applyBorder="1">
      <alignment/>
      <protection/>
    </xf>
    <xf numFmtId="165" fontId="78" fillId="70" borderId="52" xfId="442" applyNumberFormat="1" applyFont="1" applyFill="1" applyBorder="1">
      <alignment/>
      <protection/>
    </xf>
    <xf numFmtId="165" fontId="78" fillId="70" borderId="36" xfId="442" applyNumberFormat="1" applyFont="1" applyFill="1" applyBorder="1">
      <alignment/>
      <protection/>
    </xf>
    <xf numFmtId="165" fontId="78" fillId="70" borderId="44" xfId="442" applyNumberFormat="1" applyFont="1" applyFill="1" applyBorder="1">
      <alignment/>
      <protection/>
    </xf>
    <xf numFmtId="165" fontId="78" fillId="70" borderId="5" xfId="442" applyNumberFormat="1" applyFont="1" applyFill="1" applyBorder="1">
      <alignment/>
      <protection/>
    </xf>
    <xf numFmtId="165" fontId="78" fillId="70" borderId="38" xfId="442" applyNumberFormat="1" applyFont="1" applyFill="1" applyBorder="1">
      <alignment/>
      <protection/>
    </xf>
    <xf numFmtId="0" fontId="2" fillId="0" borderId="0" xfId="0" applyFont="1" applyBorder="1" applyAlignment="1">
      <alignment vertical="center"/>
    </xf>
    <xf numFmtId="0" fontId="2" fillId="0" borderId="0" xfId="373" applyFont="1" applyFill="1">
      <alignment/>
      <protection/>
    </xf>
    <xf numFmtId="0" fontId="80" fillId="0" borderId="0" xfId="373" applyFont="1" applyFill="1" applyAlignment="1">
      <alignment vertical="center"/>
      <protection/>
    </xf>
    <xf numFmtId="0" fontId="82" fillId="0" borderId="0" xfId="373" applyFont="1" applyFill="1" applyAlignment="1">
      <alignment horizontal="left"/>
      <protection/>
    </xf>
    <xf numFmtId="0" fontId="2" fillId="0" borderId="55" xfId="373" applyFont="1" applyFill="1" applyBorder="1" applyAlignment="1">
      <alignment horizontal="center" vertical="center" wrapText="1"/>
      <protection/>
    </xf>
    <xf numFmtId="0" fontId="2" fillId="0" borderId="56" xfId="373" applyFont="1" applyFill="1" applyBorder="1" applyAlignment="1">
      <alignment horizontal="center" vertical="top" wrapText="1"/>
      <protection/>
    </xf>
    <xf numFmtId="0" fontId="2" fillId="0" borderId="57" xfId="373" applyFont="1" applyFill="1" applyBorder="1" applyAlignment="1">
      <alignment vertical="top"/>
      <protection/>
    </xf>
    <xf numFmtId="0" fontId="2" fillId="0" borderId="57" xfId="373" applyFont="1" applyFill="1" applyBorder="1" applyAlignment="1">
      <alignment horizontal="center" vertical="top" wrapText="1"/>
      <protection/>
    </xf>
    <xf numFmtId="0" fontId="2" fillId="0" borderId="58" xfId="373" applyFont="1" applyFill="1" applyBorder="1" applyAlignment="1">
      <alignment horizontal="center" vertical="top" wrapText="1"/>
      <protection/>
    </xf>
    <xf numFmtId="0" fontId="2" fillId="0" borderId="0" xfId="373" applyFont="1" applyFill="1" applyAlignment="1">
      <alignment vertical="top"/>
      <protection/>
    </xf>
    <xf numFmtId="0" fontId="3" fillId="0" borderId="0" xfId="373" applyFont="1" applyFill="1" applyBorder="1" applyAlignment="1">
      <alignment horizontal="center" vertical="top"/>
      <protection/>
    </xf>
    <xf numFmtId="0" fontId="2" fillId="0" borderId="0" xfId="373" applyFont="1" applyFill="1" applyBorder="1" applyAlignment="1">
      <alignment vertical="top"/>
      <protection/>
    </xf>
    <xf numFmtId="0" fontId="2" fillId="0" borderId="0" xfId="373" applyFont="1" applyFill="1" applyBorder="1" applyAlignment="1">
      <alignment horizontal="center" vertical="top" wrapText="1"/>
      <protection/>
    </xf>
    <xf numFmtId="0" fontId="2" fillId="0" borderId="0" xfId="373" applyFont="1" applyFill="1" applyAlignment="1">
      <alignment vertical="center"/>
      <protection/>
    </xf>
    <xf numFmtId="0" fontId="3" fillId="0" borderId="59" xfId="440" applyNumberFormat="1" applyFont="1" applyFill="1" applyBorder="1" applyAlignment="1">
      <alignment horizontal="center" vertical="center"/>
      <protection/>
    </xf>
    <xf numFmtId="0" fontId="3" fillId="0" borderId="60" xfId="373" applyFont="1" applyFill="1" applyBorder="1" applyAlignment="1">
      <alignment horizontal="center" vertical="center"/>
      <protection/>
    </xf>
    <xf numFmtId="0" fontId="3" fillId="0" borderId="61" xfId="440" applyNumberFormat="1" applyFont="1" applyFill="1" applyBorder="1" applyAlignment="1">
      <alignment horizontal="left" vertical="center"/>
      <protection/>
    </xf>
    <xf numFmtId="165" fontId="3" fillId="56" borderId="62" xfId="188" applyNumberFormat="1" applyFont="1" applyFill="1" applyBorder="1" applyAlignment="1">
      <alignment horizontal="right" vertical="center"/>
    </xf>
    <xf numFmtId="0" fontId="3" fillId="0" borderId="0" xfId="373" applyFont="1" applyFill="1" applyAlignment="1">
      <alignment vertical="center"/>
      <protection/>
    </xf>
    <xf numFmtId="0" fontId="3" fillId="0" borderId="63" xfId="440" applyNumberFormat="1" applyFont="1" applyFill="1" applyBorder="1" applyAlignment="1">
      <alignment horizontal="center" vertical="center"/>
      <protection/>
    </xf>
    <xf numFmtId="0" fontId="3" fillId="0" borderId="64" xfId="373" applyFont="1" applyFill="1" applyBorder="1" applyAlignment="1">
      <alignment horizontal="center" vertical="center"/>
      <protection/>
    </xf>
    <xf numFmtId="0" fontId="3" fillId="0" borderId="65" xfId="440" applyNumberFormat="1" applyFont="1" applyFill="1" applyBorder="1" applyAlignment="1">
      <alignment horizontal="left" vertical="center"/>
      <protection/>
    </xf>
    <xf numFmtId="165" fontId="3" fillId="56" borderId="66" xfId="188" applyNumberFormat="1" applyFont="1" applyFill="1" applyBorder="1" applyAlignment="1">
      <alignment horizontal="right" vertical="center"/>
    </xf>
    <xf numFmtId="0" fontId="3" fillId="0" borderId="65" xfId="440" applyNumberFormat="1" applyFont="1" applyFill="1" applyBorder="1" applyAlignment="1">
      <alignment horizontal="left" vertical="center" wrapText="1"/>
      <protection/>
    </xf>
    <xf numFmtId="0" fontId="3" fillId="0" borderId="65" xfId="440" applyNumberFormat="1" applyFont="1" applyFill="1" applyBorder="1" applyAlignment="1">
      <alignment vertical="center" wrapText="1"/>
      <protection/>
    </xf>
    <xf numFmtId="0" fontId="3" fillId="0" borderId="65" xfId="373" applyNumberFormat="1" applyFont="1" applyFill="1" applyBorder="1" applyAlignment="1">
      <alignment horizontal="left" vertical="center"/>
      <protection/>
    </xf>
    <xf numFmtId="0" fontId="3" fillId="0" borderId="67" xfId="440" applyNumberFormat="1" applyFont="1" applyFill="1" applyBorder="1" applyAlignment="1">
      <alignment horizontal="center" vertical="center"/>
      <protection/>
    </xf>
    <xf numFmtId="0" fontId="81" fillId="56" borderId="68" xfId="373" applyFont="1" applyFill="1" applyBorder="1" applyAlignment="1">
      <alignment horizontal="center" vertical="center"/>
      <protection/>
    </xf>
    <xf numFmtId="0" fontId="12" fillId="56" borderId="68" xfId="373" applyFont="1" applyFill="1" applyBorder="1" applyAlignment="1">
      <alignment/>
      <protection/>
    </xf>
    <xf numFmtId="0" fontId="81" fillId="0" borderId="0" xfId="373" applyFont="1" applyFill="1" applyAlignment="1">
      <alignment vertical="center"/>
      <protection/>
    </xf>
    <xf numFmtId="49" fontId="3" fillId="0" borderId="0" xfId="373" applyNumberFormat="1" applyFont="1" applyFill="1" applyAlignment="1">
      <alignment horizontal="center" vertical="center"/>
      <protection/>
    </xf>
    <xf numFmtId="0" fontId="3" fillId="0" borderId="0" xfId="373" applyFont="1" applyFill="1" applyBorder="1" applyAlignment="1">
      <alignment horizontal="center" vertical="center"/>
      <protection/>
    </xf>
    <xf numFmtId="0" fontId="3" fillId="0" borderId="0" xfId="373" applyFont="1" applyFill="1" applyBorder="1" applyAlignment="1">
      <alignment vertical="center" wrapText="1"/>
      <protection/>
    </xf>
    <xf numFmtId="41" fontId="3" fillId="0" borderId="0" xfId="373" applyNumberFormat="1" applyFont="1" applyFill="1" applyBorder="1" applyAlignment="1">
      <alignment vertical="center"/>
      <protection/>
    </xf>
    <xf numFmtId="0" fontId="3" fillId="0" borderId="61" xfId="373" applyFont="1" applyFill="1" applyBorder="1" applyAlignment="1">
      <alignment vertical="center"/>
      <protection/>
    </xf>
    <xf numFmtId="0" fontId="3" fillId="0" borderId="65" xfId="373" applyFont="1" applyFill="1" applyBorder="1" applyAlignment="1">
      <alignment vertical="center"/>
      <protection/>
    </xf>
    <xf numFmtId="0" fontId="81" fillId="56" borderId="68" xfId="373" applyFont="1" applyFill="1" applyBorder="1" applyAlignment="1">
      <alignment vertical="center" wrapText="1"/>
      <protection/>
    </xf>
    <xf numFmtId="49" fontId="2" fillId="0" borderId="0" xfId="373" applyNumberFormat="1" applyFont="1" applyFill="1" applyBorder="1" applyAlignment="1">
      <alignment vertical="center"/>
      <protection/>
    </xf>
    <xf numFmtId="0" fontId="2" fillId="0" borderId="0" xfId="373" applyFont="1" applyFill="1" applyBorder="1" applyAlignment="1">
      <alignment horizontal="center" vertical="center"/>
      <protection/>
    </xf>
    <xf numFmtId="0" fontId="2" fillId="0" borderId="0" xfId="373" applyFont="1" applyFill="1" applyBorder="1" applyAlignment="1">
      <alignment vertical="center"/>
      <protection/>
    </xf>
    <xf numFmtId="49" fontId="2" fillId="0" borderId="0" xfId="373" applyNumberFormat="1" applyFont="1" applyFill="1" applyAlignment="1">
      <alignment vertical="center"/>
      <protection/>
    </xf>
    <xf numFmtId="0" fontId="81" fillId="56" borderId="64" xfId="373" applyFont="1" applyFill="1" applyBorder="1" applyAlignment="1">
      <alignment horizontal="center" vertical="center"/>
      <protection/>
    </xf>
    <xf numFmtId="0" fontId="81" fillId="56" borderId="64" xfId="373" applyFont="1" applyFill="1" applyBorder="1" applyAlignment="1">
      <alignment vertical="center"/>
      <protection/>
    </xf>
    <xf numFmtId="0" fontId="81" fillId="56" borderId="69" xfId="373" applyFont="1" applyFill="1" applyBorder="1" applyAlignment="1">
      <alignment horizontal="center" vertical="center"/>
      <protection/>
    </xf>
    <xf numFmtId="0" fontId="81" fillId="56" borderId="69" xfId="373" applyFont="1" applyFill="1" applyBorder="1" applyAlignment="1">
      <alignment vertical="center" wrapText="1"/>
      <protection/>
    </xf>
    <xf numFmtId="0" fontId="2" fillId="0" borderId="0" xfId="373" applyFont="1" applyFill="1" applyBorder="1">
      <alignment/>
      <protection/>
    </xf>
    <xf numFmtId="0" fontId="83" fillId="0" borderId="0" xfId="373" applyFont="1" applyFill="1" applyAlignment="1">
      <alignment/>
      <protection/>
    </xf>
    <xf numFmtId="0" fontId="2" fillId="0" borderId="0" xfId="373" applyFont="1" applyFill="1" applyAlignment="1">
      <alignment horizontal="left" vertical="center"/>
      <protection/>
    </xf>
    <xf numFmtId="0" fontId="82" fillId="0" borderId="0" xfId="373" applyFont="1" applyFill="1" applyAlignment="1">
      <alignment vertical="center"/>
      <protection/>
    </xf>
    <xf numFmtId="0" fontId="2" fillId="0" borderId="56" xfId="373" applyFont="1" applyFill="1" applyBorder="1" applyAlignment="1">
      <alignment horizontal="center" vertical="top"/>
      <protection/>
    </xf>
    <xf numFmtId="0" fontId="2" fillId="0" borderId="57" xfId="373" applyFont="1" applyFill="1" applyBorder="1" applyAlignment="1">
      <alignment horizontal="center" vertical="top"/>
      <protection/>
    </xf>
    <xf numFmtId="0" fontId="2" fillId="0" borderId="0" xfId="373" applyFont="1" applyFill="1" applyBorder="1" applyAlignment="1">
      <alignment horizontal="center" vertical="top"/>
      <protection/>
    </xf>
    <xf numFmtId="0" fontId="3" fillId="0" borderId="0" xfId="373" applyFont="1" applyFill="1" applyBorder="1" applyAlignment="1">
      <alignment vertical="center"/>
      <protection/>
    </xf>
    <xf numFmtId="0" fontId="3" fillId="0" borderId="0" xfId="373" applyFont="1" applyFill="1" applyBorder="1" applyAlignment="1">
      <alignment horizontal="center" vertical="center" wrapText="1"/>
      <protection/>
    </xf>
    <xf numFmtId="0" fontId="3" fillId="0" borderId="59" xfId="373" applyFont="1" applyBorder="1" applyAlignment="1">
      <alignment horizontal="center" vertical="center"/>
      <protection/>
    </xf>
    <xf numFmtId="0" fontId="2" fillId="0" borderId="60" xfId="373" applyFont="1" applyFill="1" applyBorder="1" applyAlignment="1">
      <alignment horizontal="center" vertical="center"/>
      <protection/>
    </xf>
    <xf numFmtId="0" fontId="2" fillId="0" borderId="61" xfId="440" applyNumberFormat="1" applyFont="1" applyFill="1" applyBorder="1" applyAlignment="1">
      <alignment horizontal="left" vertical="center"/>
      <protection/>
    </xf>
    <xf numFmtId="165" fontId="2" fillId="56" borderId="62" xfId="188" applyNumberFormat="1" applyFont="1" applyFill="1" applyBorder="1" applyAlignment="1">
      <alignment horizontal="right" vertical="center"/>
    </xf>
    <xf numFmtId="0" fontId="3" fillId="0" borderId="63" xfId="373" applyFont="1" applyBorder="1" applyAlignment="1">
      <alignment horizontal="center" vertical="center"/>
      <protection/>
    </xf>
    <xf numFmtId="0" fontId="2" fillId="0" borderId="64" xfId="373" applyFont="1" applyFill="1" applyBorder="1" applyAlignment="1">
      <alignment horizontal="center" vertical="center"/>
      <protection/>
    </xf>
    <xf numFmtId="0" fontId="2" fillId="0" borderId="65" xfId="629" applyNumberFormat="1" applyFont="1" applyFill="1" applyBorder="1" applyAlignment="1">
      <alignment horizontal="left" vertical="center"/>
      <protection/>
    </xf>
    <xf numFmtId="165" fontId="2" fillId="56" borderId="66" xfId="188" applyNumberFormat="1" applyFont="1" applyFill="1" applyBorder="1" applyAlignment="1">
      <alignment horizontal="right" vertical="center"/>
    </xf>
    <xf numFmtId="0" fontId="2" fillId="0" borderId="65" xfId="440" applyNumberFormat="1" applyFont="1" applyFill="1" applyBorder="1" applyAlignment="1">
      <alignment horizontal="left" vertical="center"/>
      <protection/>
    </xf>
    <xf numFmtId="0" fontId="2" fillId="0" borderId="65" xfId="440" applyNumberFormat="1" applyFont="1" applyFill="1" applyBorder="1" applyAlignment="1">
      <alignment horizontal="left" vertical="center" wrapText="1"/>
      <protection/>
    </xf>
    <xf numFmtId="49" fontId="3" fillId="0" borderId="67" xfId="373" applyNumberFormat="1" applyFont="1" applyBorder="1" applyAlignment="1">
      <alignment horizontal="center" vertical="center"/>
      <protection/>
    </xf>
    <xf numFmtId="0" fontId="3" fillId="56" borderId="68" xfId="440" applyNumberFormat="1" applyFont="1" applyFill="1" applyBorder="1" applyAlignment="1">
      <alignment horizontal="center" vertical="center"/>
      <protection/>
    </xf>
    <xf numFmtId="0" fontId="3" fillId="56" borderId="68" xfId="440" applyNumberFormat="1" applyFont="1" applyFill="1" applyBorder="1" applyAlignment="1">
      <alignment vertical="center"/>
      <protection/>
    </xf>
    <xf numFmtId="165" fontId="3" fillId="56" borderId="70" xfId="188" applyNumberFormat="1" applyFont="1" applyFill="1" applyBorder="1" applyAlignment="1">
      <alignment horizontal="right" vertical="center"/>
    </xf>
    <xf numFmtId="0" fontId="3" fillId="0" borderId="0" xfId="440" applyNumberFormat="1" applyFont="1" applyFill="1" applyBorder="1" applyAlignment="1">
      <alignment horizontal="left" vertical="center"/>
      <protection/>
    </xf>
    <xf numFmtId="0" fontId="2" fillId="0" borderId="0" xfId="440" applyNumberFormat="1" applyFont="1" applyFill="1" applyBorder="1" applyAlignment="1">
      <alignment horizontal="left" vertical="center"/>
      <protection/>
    </xf>
    <xf numFmtId="0" fontId="3" fillId="0" borderId="0" xfId="440" applyNumberFormat="1" applyFont="1" applyFill="1" applyBorder="1" applyAlignment="1">
      <alignment horizontal="left" vertical="center" wrapText="1"/>
      <protection/>
    </xf>
    <xf numFmtId="165" fontId="3" fillId="0" borderId="0" xfId="188" applyNumberFormat="1" applyFont="1" applyFill="1" applyBorder="1" applyAlignment="1">
      <alignment horizontal="right" vertical="center"/>
    </xf>
    <xf numFmtId="49" fontId="3" fillId="0" borderId="55" xfId="373" applyNumberFormat="1" applyFont="1" applyBorder="1" applyAlignment="1">
      <alignment horizontal="center" vertical="center"/>
      <protection/>
    </xf>
    <xf numFmtId="0" fontId="3" fillId="56" borderId="8" xfId="440" applyNumberFormat="1" applyFont="1" applyFill="1" applyBorder="1" applyAlignment="1">
      <alignment horizontal="center" vertical="center"/>
      <protection/>
    </xf>
    <xf numFmtId="0" fontId="3" fillId="56" borderId="57" xfId="440" applyNumberFormat="1" applyFont="1" applyFill="1" applyBorder="1" applyAlignment="1">
      <alignment vertical="center"/>
      <protection/>
    </xf>
    <xf numFmtId="165" fontId="3" fillId="56" borderId="58" xfId="188" applyNumberFormat="1" applyFont="1" applyFill="1" applyBorder="1" applyAlignment="1">
      <alignment horizontal="right" vertical="center"/>
    </xf>
    <xf numFmtId="0" fontId="2" fillId="0" borderId="61" xfId="629" applyNumberFormat="1" applyFont="1" applyFill="1" applyBorder="1" applyAlignment="1">
      <alignment horizontal="left" vertical="center"/>
      <protection/>
    </xf>
    <xf numFmtId="0" fontId="3" fillId="0" borderId="63" xfId="373" applyFont="1" applyFill="1" applyBorder="1" applyAlignment="1">
      <alignment horizontal="center" vertical="center"/>
      <protection/>
    </xf>
    <xf numFmtId="0" fontId="3" fillId="56" borderId="68" xfId="373" applyFont="1" applyFill="1" applyBorder="1" applyAlignment="1">
      <alignment horizontal="center" vertical="center"/>
      <protection/>
    </xf>
    <xf numFmtId="0" fontId="3" fillId="56" borderId="71" xfId="440" applyNumberFormat="1" applyFont="1" applyFill="1" applyBorder="1" applyAlignment="1">
      <alignment horizontal="left" vertical="center"/>
      <protection/>
    </xf>
    <xf numFmtId="0" fontId="2" fillId="0" borderId="61" xfId="440" applyFont="1" applyFill="1" applyBorder="1" applyAlignment="1">
      <alignment horizontal="left" vertical="center"/>
      <protection/>
    </xf>
    <xf numFmtId="0" fontId="2" fillId="0" borderId="65" xfId="440" applyFont="1" applyFill="1" applyBorder="1" applyAlignment="1">
      <alignment horizontal="left" vertical="center"/>
      <protection/>
    </xf>
    <xf numFmtId="49" fontId="3" fillId="0" borderId="72" xfId="373" applyNumberFormat="1" applyFont="1" applyBorder="1" applyAlignment="1">
      <alignment horizontal="center" vertical="center"/>
      <protection/>
    </xf>
    <xf numFmtId="0" fontId="2" fillId="0" borderId="68" xfId="373" applyFont="1" applyFill="1" applyBorder="1" applyAlignment="1">
      <alignment horizontal="center" vertical="center"/>
      <protection/>
    </xf>
    <xf numFmtId="0" fontId="2" fillId="0" borderId="71" xfId="440" applyFont="1" applyFill="1" applyBorder="1" applyAlignment="1">
      <alignment horizontal="left" vertical="center"/>
      <protection/>
    </xf>
    <xf numFmtId="0" fontId="2" fillId="0" borderId="0" xfId="440" applyFont="1" applyFill="1" applyBorder="1" applyAlignment="1">
      <alignment horizontal="left" vertical="center"/>
      <protection/>
    </xf>
    <xf numFmtId="165" fontId="2" fillId="0" borderId="0" xfId="188" applyNumberFormat="1" applyFont="1" applyFill="1" applyBorder="1" applyAlignment="1">
      <alignment horizontal="right" vertical="center"/>
    </xf>
    <xf numFmtId="0" fontId="3" fillId="0" borderId="65" xfId="440" applyFont="1" applyFill="1" applyBorder="1" applyAlignment="1">
      <alignment horizontal="left" vertical="center"/>
      <protection/>
    </xf>
    <xf numFmtId="0" fontId="3" fillId="0" borderId="0" xfId="440" applyFont="1" applyFill="1" applyBorder="1" applyAlignment="1">
      <alignment horizontal="left" vertical="center"/>
      <protection/>
    </xf>
    <xf numFmtId="0" fontId="83" fillId="0" borderId="10" xfId="373" applyFont="1" applyFill="1" applyBorder="1" applyAlignment="1">
      <alignment vertical="center"/>
      <protection/>
    </xf>
    <xf numFmtId="0" fontId="3" fillId="0" borderId="0" xfId="373" applyFont="1" applyFill="1" applyAlignment="1">
      <alignment horizontal="left"/>
      <protection/>
    </xf>
    <xf numFmtId="0" fontId="84" fillId="0" borderId="0" xfId="373" applyFont="1" applyFill="1" applyAlignment="1">
      <alignment vertical="center"/>
      <protection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373" applyFont="1" applyFill="1">
      <alignment/>
      <protection/>
    </xf>
    <xf numFmtId="0" fontId="84" fillId="0" borderId="0" xfId="373" applyFont="1" applyFill="1" applyAlignment="1">
      <alignment/>
      <protection/>
    </xf>
    <xf numFmtId="0" fontId="3" fillId="0" borderId="0" xfId="373" applyFont="1" applyAlignment="1">
      <alignment/>
      <protection/>
    </xf>
    <xf numFmtId="165" fontId="2" fillId="0" borderId="0" xfId="373" applyNumberFormat="1" applyFont="1" applyFill="1" applyBorder="1">
      <alignment/>
      <protection/>
    </xf>
    <xf numFmtId="0" fontId="103" fillId="0" borderId="0" xfId="373" applyFont="1" applyFill="1" applyAlignment="1">
      <alignment vertical="center"/>
      <protection/>
    </xf>
    <xf numFmtId="0" fontId="103" fillId="0" borderId="0" xfId="373" applyFont="1" applyFill="1" applyBorder="1">
      <alignment/>
      <protection/>
    </xf>
    <xf numFmtId="165" fontId="103" fillId="0" borderId="0" xfId="373" applyNumberFormat="1" applyFont="1" applyFill="1" applyBorder="1">
      <alignment/>
      <protection/>
    </xf>
    <xf numFmtId="0" fontId="103" fillId="0" borderId="0" xfId="373" applyFont="1" applyFill="1">
      <alignment/>
      <protection/>
    </xf>
    <xf numFmtId="165" fontId="3" fillId="0" borderId="0" xfId="373" applyNumberFormat="1" applyFont="1" applyFill="1" applyAlignment="1">
      <alignment vertical="center"/>
      <protection/>
    </xf>
    <xf numFmtId="165" fontId="2" fillId="0" borderId="0" xfId="373" applyNumberFormat="1" applyFont="1" applyFill="1" applyAlignment="1">
      <alignment vertical="center"/>
      <protection/>
    </xf>
    <xf numFmtId="165" fontId="2" fillId="0" borderId="0" xfId="0" applyNumberFormat="1" applyFont="1" applyAlignment="1">
      <alignment vertical="center"/>
    </xf>
    <xf numFmtId="165" fontId="78" fillId="0" borderId="18" xfId="274" applyNumberFormat="1" applyFont="1" applyFill="1" applyBorder="1" applyAlignment="1" applyProtection="1">
      <alignment vertical="center" wrapText="1"/>
      <protection locked="0"/>
    </xf>
    <xf numFmtId="165" fontId="2" fillId="0" borderId="0" xfId="0" applyNumberFormat="1" applyFont="1" applyAlignment="1" applyProtection="1">
      <alignment vertical="center"/>
      <protection/>
    </xf>
    <xf numFmtId="165" fontId="81" fillId="56" borderId="70" xfId="188" applyNumberFormat="1" applyFont="1" applyFill="1" applyBorder="1" applyAlignment="1">
      <alignment horizontal="right" vertical="center"/>
    </xf>
    <xf numFmtId="165" fontId="81" fillId="56" borderId="66" xfId="188" applyNumberFormat="1" applyFont="1" applyFill="1" applyBorder="1" applyAlignment="1">
      <alignment horizontal="right" vertical="center"/>
    </xf>
    <xf numFmtId="165" fontId="81" fillId="56" borderId="73" xfId="188" applyNumberFormat="1" applyFont="1" applyFill="1" applyBorder="1" applyAlignment="1">
      <alignment horizontal="right" vertical="center"/>
    </xf>
    <xf numFmtId="222" fontId="3" fillId="56" borderId="66" xfId="188" applyNumberFormat="1" applyFont="1" applyFill="1" applyBorder="1" applyAlignment="1">
      <alignment horizontal="right" vertical="center"/>
    </xf>
    <xf numFmtId="0" fontId="2" fillId="0" borderId="0" xfId="373" applyFont="1" applyFill="1" applyBorder="1" applyAlignment="1" applyProtection="1">
      <alignment horizontal="left"/>
      <protection locked="0"/>
    </xf>
    <xf numFmtId="0" fontId="2" fillId="0" borderId="0" xfId="373" applyFont="1" applyFill="1" applyBorder="1" applyAlignment="1" applyProtection="1">
      <alignment horizontal="center" vertical="center"/>
      <protection locked="0"/>
    </xf>
    <xf numFmtId="0" fontId="3" fillId="0" borderId="0" xfId="373" applyFont="1" applyFill="1" applyAlignment="1">
      <alignment horizontal="left"/>
      <protection/>
    </xf>
    <xf numFmtId="0" fontId="82" fillId="0" borderId="0" xfId="373" applyFont="1" applyFill="1" applyAlignment="1">
      <alignment horizontal="center"/>
      <protection/>
    </xf>
    <xf numFmtId="0" fontId="0" fillId="0" borderId="0" xfId="373" applyAlignment="1">
      <alignment/>
      <protection/>
    </xf>
    <xf numFmtId="0" fontId="84" fillId="0" borderId="0" xfId="373" applyFont="1" applyFill="1" applyBorder="1" applyAlignment="1">
      <alignment horizontal="center" vertical="center" wrapText="1"/>
      <protection/>
    </xf>
    <xf numFmtId="165" fontId="103" fillId="0" borderId="0" xfId="373" applyNumberFormat="1" applyFont="1" applyFill="1" applyBorder="1" applyAlignment="1" applyProtection="1">
      <alignment horizontal="left"/>
      <protection locked="0"/>
    </xf>
    <xf numFmtId="0" fontId="103" fillId="0" borderId="0" xfId="373" applyFont="1" applyFill="1" applyBorder="1" applyAlignment="1" applyProtection="1">
      <alignment horizontal="left"/>
      <protection locked="0"/>
    </xf>
    <xf numFmtId="165" fontId="103" fillId="0" borderId="0" xfId="373" applyNumberFormat="1" applyFont="1" applyFill="1" applyBorder="1" applyAlignment="1" applyProtection="1">
      <alignment horizontal="center" vertical="center"/>
      <protection locked="0"/>
    </xf>
    <xf numFmtId="0" fontId="103" fillId="0" borderId="0" xfId="373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>
      <alignment horizontal="left"/>
    </xf>
    <xf numFmtId="0" fontId="82" fillId="0" borderId="0" xfId="373" applyFont="1" applyFill="1" applyAlignment="1">
      <alignment horizontal="center" vertical="center"/>
      <protection/>
    </xf>
    <xf numFmtId="0" fontId="84" fillId="0" borderId="0" xfId="440" applyFont="1" applyFill="1" applyBorder="1" applyAlignment="1">
      <alignment horizontal="center" vertical="center"/>
      <protection/>
    </xf>
    <xf numFmtId="0" fontId="84" fillId="0" borderId="0" xfId="373" applyFont="1" applyFill="1" applyBorder="1" applyAlignment="1">
      <alignment horizontal="center" vertical="center"/>
      <protection/>
    </xf>
    <xf numFmtId="0" fontId="78" fillId="56" borderId="18" xfId="0" applyFont="1" applyFill="1" applyBorder="1" applyAlignment="1" applyProtection="1">
      <alignment horizontal="center" vertical="center" textRotation="90" wrapText="1"/>
      <protection/>
    </xf>
    <xf numFmtId="0" fontId="78" fillId="56" borderId="34" xfId="0" applyFont="1" applyFill="1" applyBorder="1" applyAlignment="1" applyProtection="1">
      <alignment horizontal="center" vertical="center" textRotation="90" wrapText="1"/>
      <protection/>
    </xf>
    <xf numFmtId="0" fontId="78" fillId="56" borderId="18" xfId="0" applyFont="1" applyFill="1" applyBorder="1" applyAlignment="1">
      <alignment horizontal="center" vertical="center" wrapText="1"/>
    </xf>
    <xf numFmtId="0" fontId="3" fillId="56" borderId="74" xfId="0" applyNumberFormat="1" applyFont="1" applyFill="1" applyBorder="1" applyAlignment="1" applyProtection="1">
      <alignment horizontal="center" vertical="center" wrapText="1"/>
      <protection/>
    </xf>
    <xf numFmtId="0" fontId="3" fillId="56" borderId="49" xfId="0" applyNumberFormat="1" applyFont="1" applyFill="1" applyBorder="1" applyAlignment="1" applyProtection="1">
      <alignment horizontal="center" vertical="center" wrapText="1"/>
      <protection/>
    </xf>
    <xf numFmtId="0" fontId="78" fillId="56" borderId="43" xfId="0" applyFont="1" applyFill="1" applyBorder="1" applyAlignment="1" applyProtection="1">
      <alignment horizontal="center" vertical="center" textRotation="90" wrapText="1"/>
      <protection/>
    </xf>
    <xf numFmtId="0" fontId="78" fillId="56" borderId="75" xfId="0" applyFont="1" applyFill="1" applyBorder="1" applyAlignment="1" applyProtection="1">
      <alignment horizontal="center" vertical="center" textRotation="90" wrapText="1"/>
      <protection/>
    </xf>
    <xf numFmtId="0" fontId="78" fillId="56" borderId="37" xfId="0" applyFont="1" applyFill="1" applyBorder="1" applyAlignment="1" applyProtection="1">
      <alignment horizontal="center" vertical="center" textRotation="90" wrapText="1"/>
      <protection/>
    </xf>
    <xf numFmtId="0" fontId="78" fillId="56" borderId="76" xfId="0" applyFont="1" applyFill="1" applyBorder="1" applyAlignment="1" applyProtection="1">
      <alignment horizontal="center" vertical="center" textRotation="90" wrapText="1"/>
      <protection/>
    </xf>
    <xf numFmtId="0" fontId="3" fillId="56" borderId="77" xfId="442" applyFont="1" applyFill="1" applyBorder="1" applyAlignment="1">
      <alignment horizontal="center" vertical="center" wrapText="1"/>
      <protection/>
    </xf>
    <xf numFmtId="0" fontId="3" fillId="56" borderId="78" xfId="442" applyFont="1" applyFill="1" applyBorder="1" applyAlignment="1">
      <alignment horizontal="center" vertical="center" wrapText="1"/>
      <protection/>
    </xf>
    <xf numFmtId="0" fontId="82" fillId="0" borderId="0" xfId="0" applyFont="1" applyBorder="1" applyAlignment="1">
      <alignment horizontal="center" vertical="center"/>
    </xf>
    <xf numFmtId="0" fontId="82" fillId="0" borderId="10" xfId="0" applyFont="1" applyBorder="1" applyAlignment="1">
      <alignment horizontal="center" vertical="center"/>
    </xf>
    <xf numFmtId="0" fontId="82" fillId="0" borderId="0" xfId="0" applyFont="1" applyBorder="1" applyAlignment="1">
      <alignment horizontal="center" vertical="center" wrapText="1"/>
    </xf>
    <xf numFmtId="0" fontId="82" fillId="0" borderId="10" xfId="0" applyFont="1" applyBorder="1" applyAlignment="1">
      <alignment horizontal="center" vertical="center" wrapText="1"/>
    </xf>
    <xf numFmtId="0" fontId="3" fillId="75" borderId="79" xfId="0" applyNumberFormat="1" applyFont="1" applyFill="1" applyBorder="1" applyAlignment="1" applyProtection="1">
      <alignment horizontal="center" vertical="center" wrapText="1"/>
      <protection/>
    </xf>
    <xf numFmtId="0" fontId="3" fillId="72" borderId="49" xfId="0" applyFont="1" applyFill="1" applyBorder="1" applyAlignment="1" applyProtection="1">
      <alignment horizontal="center" vertical="center" wrapText="1"/>
      <protection/>
    </xf>
    <xf numFmtId="0" fontId="3" fillId="72" borderId="18" xfId="0" applyFont="1" applyFill="1" applyBorder="1" applyAlignment="1" applyProtection="1">
      <alignment horizontal="center" vertical="center" wrapText="1"/>
      <protection/>
    </xf>
    <xf numFmtId="0" fontId="3" fillId="72" borderId="34" xfId="0" applyFont="1" applyFill="1" applyBorder="1" applyAlignment="1" applyProtection="1">
      <alignment horizontal="center" vertical="center" wrapText="1"/>
      <protection/>
    </xf>
    <xf numFmtId="0" fontId="84" fillId="0" borderId="0" xfId="373" applyFont="1" applyFill="1" applyAlignment="1">
      <alignment horizontal="right"/>
      <protection/>
    </xf>
    <xf numFmtId="0" fontId="3" fillId="75" borderId="80" xfId="442" applyFont="1" applyFill="1" applyBorder="1" applyAlignment="1">
      <alignment horizontal="center" vertical="center" textRotation="90"/>
      <protection/>
    </xf>
    <xf numFmtId="0" fontId="3" fillId="75" borderId="45" xfId="442" applyFont="1" applyFill="1" applyBorder="1" applyAlignment="1">
      <alignment horizontal="center" vertical="center" textRotation="90"/>
      <protection/>
    </xf>
    <xf numFmtId="0" fontId="3" fillId="75" borderId="81" xfId="442" applyFont="1" applyFill="1" applyBorder="1" applyAlignment="1">
      <alignment horizontal="center" vertical="center" textRotation="90"/>
      <protection/>
    </xf>
    <xf numFmtId="0" fontId="3" fillId="75" borderId="37" xfId="0" applyNumberFormat="1" applyFont="1" applyFill="1" applyBorder="1" applyAlignment="1" applyProtection="1">
      <alignment horizontal="center" vertical="center" wrapText="1"/>
      <protection/>
    </xf>
    <xf numFmtId="0" fontId="3" fillId="75" borderId="76" xfId="0" applyNumberFormat="1" applyFont="1" applyFill="1" applyBorder="1" applyAlignment="1" applyProtection="1">
      <alignment horizontal="center" vertical="center" wrapText="1"/>
      <protection/>
    </xf>
    <xf numFmtId="0" fontId="78" fillId="56" borderId="54" xfId="0" applyFont="1" applyFill="1" applyBorder="1" applyAlignment="1">
      <alignment horizontal="center" vertical="center" wrapText="1"/>
    </xf>
    <xf numFmtId="0" fontId="3" fillId="56" borderId="82" xfId="0" applyNumberFormat="1" applyFont="1" applyFill="1" applyBorder="1" applyAlignment="1" applyProtection="1">
      <alignment horizontal="center" vertical="center" wrapText="1"/>
      <protection/>
    </xf>
    <xf numFmtId="165" fontId="2" fillId="56" borderId="62" xfId="175" applyNumberFormat="1" applyFont="1" applyFill="1" applyBorder="1" applyAlignment="1">
      <alignment horizontal="right" vertical="center"/>
    </xf>
    <xf numFmtId="165" fontId="2" fillId="56" borderId="66" xfId="175" applyNumberFormat="1" applyFont="1" applyFill="1" applyBorder="1" applyAlignment="1">
      <alignment horizontal="right" vertical="center"/>
    </xf>
    <xf numFmtId="165" fontId="3" fillId="56" borderId="66" xfId="175" applyNumberFormat="1" applyFont="1" applyFill="1" applyBorder="1" applyAlignment="1">
      <alignment horizontal="right" vertical="center"/>
    </xf>
    <xf numFmtId="223" fontId="2" fillId="56" borderId="66" xfId="175" applyNumberFormat="1" applyFont="1" applyFill="1" applyBorder="1" applyAlignment="1">
      <alignment horizontal="right" vertical="center"/>
    </xf>
    <xf numFmtId="165" fontId="2" fillId="56" borderId="70" xfId="175" applyNumberFormat="1" applyFont="1" applyFill="1" applyBorder="1" applyAlignment="1">
      <alignment horizontal="right" vertical="center"/>
    </xf>
    <xf numFmtId="165" fontId="78" fillId="0" borderId="42" xfId="274" applyNumberFormat="1" applyFont="1" applyBorder="1" applyAlignment="1" applyProtection="1">
      <alignment vertical="center"/>
      <protection locked="0"/>
    </xf>
    <xf numFmtId="165" fontId="78" fillId="0" borderId="52" xfId="274" applyNumberFormat="1" applyFont="1" applyBorder="1" applyAlignment="1" applyProtection="1">
      <alignment horizontal="center" vertical="center"/>
      <protection locked="0"/>
    </xf>
    <xf numFmtId="165" fontId="78" fillId="0" borderId="43" xfId="274" applyNumberFormat="1" applyFont="1" applyBorder="1" applyAlignment="1" applyProtection="1">
      <alignment vertical="center"/>
      <protection locked="0"/>
    </xf>
    <xf numFmtId="165" fontId="78" fillId="0" borderId="18" xfId="274" applyNumberFormat="1" applyFont="1" applyBorder="1" applyAlignment="1" applyProtection="1">
      <alignment horizontal="center" vertical="center"/>
      <protection locked="0"/>
    </xf>
    <xf numFmtId="165" fontId="78" fillId="0" borderId="44" xfId="274" applyNumberFormat="1" applyFont="1" applyFill="1" applyBorder="1" applyAlignment="1">
      <alignment vertical="center"/>
    </xf>
    <xf numFmtId="165" fontId="78" fillId="73" borderId="39" xfId="274" applyNumberFormat="1" applyFont="1" applyFill="1" applyBorder="1" applyAlignment="1">
      <alignment/>
    </xf>
    <xf numFmtId="165" fontId="78" fillId="73" borderId="41" xfId="274" applyNumberFormat="1" applyFont="1" applyFill="1" applyBorder="1" applyAlignment="1">
      <alignment horizontal="center"/>
    </xf>
    <xf numFmtId="165" fontId="78" fillId="71" borderId="39" xfId="274" applyNumberFormat="1" applyFont="1" applyFill="1" applyBorder="1" applyAlignment="1">
      <alignment/>
    </xf>
    <xf numFmtId="165" fontId="78" fillId="71" borderId="35" xfId="274" applyNumberFormat="1" applyFont="1" applyFill="1" applyBorder="1" applyAlignment="1">
      <alignment/>
    </xf>
    <xf numFmtId="165" fontId="78" fillId="73" borderId="42" xfId="274" applyNumberFormat="1" applyFont="1" applyFill="1" applyBorder="1" applyAlignment="1">
      <alignment/>
    </xf>
    <xf numFmtId="165" fontId="78" fillId="73" borderId="52" xfId="274" applyNumberFormat="1" applyFont="1" applyFill="1" applyBorder="1" applyAlignment="1">
      <alignment horizontal="center"/>
    </xf>
    <xf numFmtId="165" fontId="78" fillId="73" borderId="44" xfId="274" applyNumberFormat="1" applyFont="1" applyFill="1" applyBorder="1" applyAlignment="1">
      <alignment/>
    </xf>
    <xf numFmtId="165" fontId="78" fillId="73" borderId="5" xfId="274" applyNumberFormat="1" applyFont="1" applyFill="1" applyBorder="1" applyAlignment="1">
      <alignment horizontal="center"/>
    </xf>
    <xf numFmtId="165" fontId="78" fillId="0" borderId="39" xfId="274" applyNumberFormat="1" applyFont="1" applyBorder="1" applyAlignment="1" applyProtection="1">
      <alignment vertical="center"/>
      <protection locked="0"/>
    </xf>
    <xf numFmtId="165" fontId="78" fillId="0" borderId="41" xfId="274" applyNumberFormat="1" applyFont="1" applyBorder="1" applyAlignment="1" applyProtection="1">
      <alignment horizontal="center" vertical="center"/>
      <protection locked="0"/>
    </xf>
    <xf numFmtId="165" fontId="78" fillId="70" borderId="44" xfId="442" applyNumberFormat="1" applyFont="1" applyFill="1" applyBorder="1" applyAlignment="1">
      <alignment/>
      <protection/>
    </xf>
    <xf numFmtId="165" fontId="78" fillId="70" borderId="5" xfId="442" applyNumberFormat="1" applyFont="1" applyFill="1" applyBorder="1" applyAlignment="1">
      <alignment/>
      <protection/>
    </xf>
    <xf numFmtId="165" fontId="78" fillId="70" borderId="5" xfId="442" applyNumberFormat="1" applyFont="1" applyFill="1" applyBorder="1" applyAlignment="1">
      <alignment horizontal="center"/>
      <protection/>
    </xf>
    <xf numFmtId="165" fontId="78" fillId="56" borderId="39" xfId="274" applyNumberFormat="1" applyFont="1" applyFill="1" applyBorder="1" applyAlignment="1">
      <alignment/>
    </xf>
    <xf numFmtId="165" fontId="78" fillId="56" borderId="35" xfId="274" applyNumberFormat="1" applyFont="1" applyFill="1" applyBorder="1" applyAlignment="1">
      <alignment/>
    </xf>
    <xf numFmtId="165" fontId="78" fillId="70" borderId="43" xfId="442" applyNumberFormat="1" applyFont="1" applyFill="1" applyBorder="1" applyAlignment="1">
      <alignment/>
      <protection/>
    </xf>
    <xf numFmtId="165" fontId="78" fillId="70" borderId="18" xfId="442" applyNumberFormat="1" applyFont="1" applyFill="1" applyBorder="1" applyAlignment="1">
      <alignment horizontal="center"/>
      <protection/>
    </xf>
    <xf numFmtId="165" fontId="78" fillId="0" borderId="44" xfId="274" applyNumberFormat="1" applyFont="1" applyBorder="1" applyAlignment="1" applyProtection="1">
      <alignment vertical="center"/>
      <protection locked="0"/>
    </xf>
    <xf numFmtId="165" fontId="78" fillId="0" borderId="5" xfId="274" applyNumberFormat="1" applyFont="1" applyBorder="1" applyAlignment="1" applyProtection="1">
      <alignment horizontal="center" vertical="center"/>
      <protection locked="0"/>
    </xf>
    <xf numFmtId="165" fontId="78" fillId="73" borderId="45" xfId="274" applyNumberFormat="1" applyFont="1" applyFill="1" applyBorder="1" applyAlignment="1">
      <alignment vertical="center"/>
    </xf>
    <xf numFmtId="165" fontId="78" fillId="73" borderId="51" xfId="274" applyNumberFormat="1" applyFont="1" applyFill="1" applyBorder="1" applyAlignment="1">
      <alignment vertical="center" wrapText="1"/>
    </xf>
    <xf numFmtId="165" fontId="78" fillId="73" borderId="40" xfId="274" applyNumberFormat="1" applyFont="1" applyFill="1" applyBorder="1" applyAlignment="1">
      <alignment horizontal="center" vertical="center"/>
    </xf>
    <xf numFmtId="165" fontId="78" fillId="70" borderId="42" xfId="442" applyNumberFormat="1" applyFont="1" applyFill="1" applyBorder="1" applyAlignment="1">
      <alignment/>
      <protection/>
    </xf>
    <xf numFmtId="165" fontId="78" fillId="70" borderId="52" xfId="442" applyNumberFormat="1" applyFont="1" applyFill="1" applyBorder="1" applyAlignment="1">
      <alignment/>
      <protection/>
    </xf>
    <xf numFmtId="165" fontId="78" fillId="70" borderId="52" xfId="442" applyNumberFormat="1" applyFont="1" applyFill="1" applyBorder="1" applyAlignment="1">
      <alignment horizontal="center"/>
      <protection/>
    </xf>
    <xf numFmtId="165" fontId="78" fillId="73" borderId="39" xfId="274" applyNumberFormat="1" applyFont="1" applyFill="1" applyBorder="1" applyAlignment="1">
      <alignment vertical="center"/>
    </xf>
    <xf numFmtId="165" fontId="78" fillId="73" borderId="41" xfId="274" applyNumberFormat="1" applyFont="1" applyFill="1" applyBorder="1" applyAlignment="1">
      <alignment vertical="center"/>
    </xf>
    <xf numFmtId="165" fontId="78" fillId="73" borderId="41" xfId="274" applyNumberFormat="1" applyFont="1" applyFill="1" applyBorder="1" applyAlignment="1">
      <alignment horizontal="center" vertical="center"/>
    </xf>
    <xf numFmtId="165" fontId="78" fillId="0" borderId="42" xfId="274" applyNumberFormat="1" applyFont="1" applyFill="1" applyBorder="1" applyAlignment="1">
      <alignment vertical="center"/>
    </xf>
    <xf numFmtId="165" fontId="80" fillId="74" borderId="53" xfId="274" applyNumberFormat="1" applyFont="1" applyFill="1" applyBorder="1" applyAlignment="1" applyProtection="1">
      <alignment vertical="center" wrapText="1"/>
      <protection locked="0"/>
    </xf>
  </cellXfs>
  <cellStyles count="751">
    <cellStyle name="Normal" xfId="0"/>
    <cellStyle name="_FS_TBI Romania_March 2007" xfId="15"/>
    <cellStyle name="_FS_TBI Romania_March 2007_investments analysis TBIH (2)" xfId="16"/>
    <cellStyle name="_FS_TBI Romania_March 2007_TBIH Shab 12-07" xfId="17"/>
    <cellStyle name="_FS_TBI Romania_March 2007_TBIH Shab 12-07 Statutory" xfId="18"/>
    <cellStyle name="20% - Accent1" xfId="19"/>
    <cellStyle name="20% - Accent1 2" xfId="20"/>
    <cellStyle name="20% - Accent1 3" xfId="21"/>
    <cellStyle name="20% - Accent2" xfId="22"/>
    <cellStyle name="20% - Accent2 2" xfId="23"/>
    <cellStyle name="20% - Accent2 3" xfId="24"/>
    <cellStyle name="20% - Accent3" xfId="25"/>
    <cellStyle name="20% - Accent3 2" xfId="26"/>
    <cellStyle name="20% - Accent3 3" xfId="27"/>
    <cellStyle name="20% - Accent4" xfId="28"/>
    <cellStyle name="20% - Accent4 2" xfId="29"/>
    <cellStyle name="20% - Accent4 3" xfId="30"/>
    <cellStyle name="20% - Accent5" xfId="31"/>
    <cellStyle name="20% - Accent5 2" xfId="32"/>
    <cellStyle name="20% - Accent5 3" xfId="33"/>
    <cellStyle name="20% - Accent6" xfId="34"/>
    <cellStyle name="20% - Accent6 2" xfId="35"/>
    <cellStyle name="20% - Accent6 3" xfId="36"/>
    <cellStyle name="20% - Акцент1" xfId="37"/>
    <cellStyle name="20% - Акцент2" xfId="38"/>
    <cellStyle name="20% - Акцент3" xfId="39"/>
    <cellStyle name="20% - Акцент4" xfId="40"/>
    <cellStyle name="20% - Акцент5" xfId="41"/>
    <cellStyle name="20% - Акцент6" xfId="42"/>
    <cellStyle name="20% - הדגשה1" xfId="43"/>
    <cellStyle name="20% - הדגשה2" xfId="44"/>
    <cellStyle name="20% - הדגשה3" xfId="45"/>
    <cellStyle name="20% - הדגשה4" xfId="46"/>
    <cellStyle name="20% - הדגשה5" xfId="47"/>
    <cellStyle name="20% - הדגשה6" xfId="48"/>
    <cellStyle name="40% - Accent1" xfId="49"/>
    <cellStyle name="40% - Accent1 2" xfId="50"/>
    <cellStyle name="40% - Accent1 3" xfId="51"/>
    <cellStyle name="40% - Accent2" xfId="52"/>
    <cellStyle name="40% - Accent2 2" xfId="53"/>
    <cellStyle name="40% - Accent2 3" xfId="54"/>
    <cellStyle name="40% - Accent3" xfId="55"/>
    <cellStyle name="40% - Accent3 2" xfId="56"/>
    <cellStyle name="40% - Accent3 3" xfId="57"/>
    <cellStyle name="40% - Accent4" xfId="58"/>
    <cellStyle name="40% - Accent4 2" xfId="59"/>
    <cellStyle name="40% - Accent4 3" xfId="60"/>
    <cellStyle name="40% - Accent5" xfId="61"/>
    <cellStyle name="40% - Accent5 2" xfId="62"/>
    <cellStyle name="40% - Accent5 3" xfId="63"/>
    <cellStyle name="40% - Accent6" xfId="64"/>
    <cellStyle name="40% - Accent6 2" xfId="65"/>
    <cellStyle name="40% - Accent6 3" xfId="66"/>
    <cellStyle name="40% - Акцент1" xfId="67"/>
    <cellStyle name="40% - Акцент2" xfId="68"/>
    <cellStyle name="40% - Акцент3" xfId="69"/>
    <cellStyle name="40% - Акцент4" xfId="70"/>
    <cellStyle name="40% - Акцент5" xfId="71"/>
    <cellStyle name="40% - Акцент6" xfId="72"/>
    <cellStyle name="40% - הדגשה1" xfId="73"/>
    <cellStyle name="40% - הדגשה2" xfId="74"/>
    <cellStyle name="40% - הדגשה3" xfId="75"/>
    <cellStyle name="40% - הדגשה4" xfId="76"/>
    <cellStyle name="40% - הדגשה5" xfId="77"/>
    <cellStyle name="40% - הדגשה6" xfId="78"/>
    <cellStyle name="60% - Accent1" xfId="79"/>
    <cellStyle name="60% - Accent1 2" xfId="80"/>
    <cellStyle name="60% - Accent1 3" xfId="81"/>
    <cellStyle name="60% - Accent2" xfId="82"/>
    <cellStyle name="60% - Accent2 2" xfId="83"/>
    <cellStyle name="60% - Accent2 3" xfId="84"/>
    <cellStyle name="60% - Accent3" xfId="85"/>
    <cellStyle name="60% - Accent3 2" xfId="86"/>
    <cellStyle name="60% - Accent3 3" xfId="87"/>
    <cellStyle name="60% - Accent4" xfId="88"/>
    <cellStyle name="60% - Accent4 2" xfId="89"/>
    <cellStyle name="60% - Accent4 3" xfId="90"/>
    <cellStyle name="60% - Accent5" xfId="91"/>
    <cellStyle name="60% - Accent5 2" xfId="92"/>
    <cellStyle name="60% - Accent5 3" xfId="93"/>
    <cellStyle name="60% - Accent6" xfId="94"/>
    <cellStyle name="60% - Accent6 2" xfId="95"/>
    <cellStyle name="60% - Accent6 3" xfId="96"/>
    <cellStyle name="60% - Акцент1" xfId="97"/>
    <cellStyle name="60% - Акцент2" xfId="98"/>
    <cellStyle name="60% - Акцент3" xfId="99"/>
    <cellStyle name="60% - Акцент4" xfId="100"/>
    <cellStyle name="60% - Акцент5" xfId="101"/>
    <cellStyle name="60% - Акцент6" xfId="102"/>
    <cellStyle name="60% - הדגשה1" xfId="103"/>
    <cellStyle name="60% - הדגשה2" xfId="104"/>
    <cellStyle name="60% - הדגשה3" xfId="105"/>
    <cellStyle name="60% - הדגשה4" xfId="106"/>
    <cellStyle name="60% - הדגשה5" xfId="107"/>
    <cellStyle name="60% - הדגשה6" xfId="108"/>
    <cellStyle name="Accent1" xfId="109"/>
    <cellStyle name="Accent1 - 20%" xfId="110"/>
    <cellStyle name="Accent1 - 40%" xfId="111"/>
    <cellStyle name="Accent1 - 60%" xfId="112"/>
    <cellStyle name="Accent1 2" xfId="113"/>
    <cellStyle name="Accent1 3" xfId="114"/>
    <cellStyle name="Accent2" xfId="115"/>
    <cellStyle name="Accent2 - 20%" xfId="116"/>
    <cellStyle name="Accent2 - 40%" xfId="117"/>
    <cellStyle name="Accent2 - 60%" xfId="118"/>
    <cellStyle name="Accent2 2" xfId="119"/>
    <cellStyle name="Accent2 3" xfId="120"/>
    <cellStyle name="Accent3" xfId="121"/>
    <cellStyle name="Accent3 - 20%" xfId="122"/>
    <cellStyle name="Accent3 - 40%" xfId="123"/>
    <cellStyle name="Accent3 - 60%" xfId="124"/>
    <cellStyle name="Accent3 2" xfId="125"/>
    <cellStyle name="Accent3 3" xfId="126"/>
    <cellStyle name="Accent4" xfId="127"/>
    <cellStyle name="Accent4 - 20%" xfId="128"/>
    <cellStyle name="Accent4 - 40%" xfId="129"/>
    <cellStyle name="Accent4 - 60%" xfId="130"/>
    <cellStyle name="Accent4 2" xfId="131"/>
    <cellStyle name="Accent4 3" xfId="132"/>
    <cellStyle name="Accent5" xfId="133"/>
    <cellStyle name="Accent5 - 20%" xfId="134"/>
    <cellStyle name="Accent5 - 40%" xfId="135"/>
    <cellStyle name="Accent5 - 60%" xfId="136"/>
    <cellStyle name="Accent5 2" xfId="137"/>
    <cellStyle name="Accent5 3" xfId="138"/>
    <cellStyle name="Accent6" xfId="139"/>
    <cellStyle name="Accent6 - 20%" xfId="140"/>
    <cellStyle name="Accent6 - 40%" xfId="141"/>
    <cellStyle name="Accent6 - 60%" xfId="142"/>
    <cellStyle name="Accent6 2" xfId="143"/>
    <cellStyle name="Accent6 3" xfId="144"/>
    <cellStyle name="args.style" xfId="145"/>
    <cellStyle name="Bad" xfId="146"/>
    <cellStyle name="Bad 2" xfId="147"/>
    <cellStyle name="Bad 3" xfId="148"/>
    <cellStyle name="Calc Currency (0)" xfId="149"/>
    <cellStyle name="Calc Currency (0) 2" xfId="150"/>
    <cellStyle name="Calc Currency (0) 3" xfId="151"/>
    <cellStyle name="Calc Currency (0) 4" xfId="152"/>
    <cellStyle name="Calc Currency (0) 5" xfId="153"/>
    <cellStyle name="Calc Currency (0) 6" xfId="154"/>
    <cellStyle name="Calc Currency (0) 7" xfId="155"/>
    <cellStyle name="Calc Currency (0) 8" xfId="156"/>
    <cellStyle name="Calculation" xfId="157"/>
    <cellStyle name="Calculation 2" xfId="158"/>
    <cellStyle name="Calculation 3" xfId="159"/>
    <cellStyle name="Centered Heading" xfId="160"/>
    <cellStyle name="Check Cell" xfId="161"/>
    <cellStyle name="Check Cell 2" xfId="162"/>
    <cellStyle name="Check Cell 3" xfId="163"/>
    <cellStyle name="Column_Title" xfId="164"/>
    <cellStyle name="Comma" xfId="165"/>
    <cellStyle name="Comma %" xfId="166"/>
    <cellStyle name="Comma [0]" xfId="167"/>
    <cellStyle name="Comma 0.0" xfId="168"/>
    <cellStyle name="Comma 0.0%" xfId="169"/>
    <cellStyle name="Comma 0.00" xfId="170"/>
    <cellStyle name="Comma 0.00%" xfId="171"/>
    <cellStyle name="Comma 0.000" xfId="172"/>
    <cellStyle name="Comma 0.000%" xfId="173"/>
    <cellStyle name="Comma 10" xfId="174"/>
    <cellStyle name="Comma 10 2" xfId="175"/>
    <cellStyle name="Comma 11" xfId="176"/>
    <cellStyle name="Comma 12" xfId="177"/>
    <cellStyle name="Comma 13" xfId="178"/>
    <cellStyle name="Comma 13 2" xfId="179"/>
    <cellStyle name="Comma 13 3" xfId="180"/>
    <cellStyle name="Comma 14 2" xfId="181"/>
    <cellStyle name="Comma 14 2 2" xfId="182"/>
    <cellStyle name="Comma 14 2 2 2" xfId="183"/>
    <cellStyle name="Comma 14 2 2 3" xfId="184"/>
    <cellStyle name="Comma 14 3" xfId="185"/>
    <cellStyle name="Comma 14 3 2" xfId="186"/>
    <cellStyle name="Comma 14 3 3" xfId="187"/>
    <cellStyle name="Comma 2" xfId="188"/>
    <cellStyle name="Comma 2 2" xfId="189"/>
    <cellStyle name="Comma 2 2 10" xfId="190"/>
    <cellStyle name="Comma 2 2 11" xfId="191"/>
    <cellStyle name="Comma 2 2 2" xfId="192"/>
    <cellStyle name="Comma 2 2 2 10" xfId="193"/>
    <cellStyle name="Comma 2 2 2 11" xfId="194"/>
    <cellStyle name="Comma 2 2 2 2" xfId="195"/>
    <cellStyle name="Comma 2 2 2 2 2" xfId="196"/>
    <cellStyle name="Comma 2 2 2 2 2 2" xfId="197"/>
    <cellStyle name="Comma 2 2 2 2 2 2 2" xfId="198"/>
    <cellStyle name="Comma 2 2 2 2 2 2 2 2" xfId="199"/>
    <cellStyle name="Comma 2 2 2 2 2 2 2 2 2" xfId="200"/>
    <cellStyle name="Comma 2 2 2 2 2 2 2 2 2 2" xfId="201"/>
    <cellStyle name="Comma 2 2 2 2 2 2 2 2 2 2 2" xfId="202"/>
    <cellStyle name="Comma 2 2 2 2 2 2 2 2 2 2 3" xfId="203"/>
    <cellStyle name="Comma 2 2 2 2 2 2 2 2 2 3" xfId="204"/>
    <cellStyle name="Comma 2 2 2 2 2 2 2 2 2 4" xfId="205"/>
    <cellStyle name="Comma 2 2 2 2 2 2 2 2 3" xfId="206"/>
    <cellStyle name="Comma 2 2 2 2 2 2 2 2 4" xfId="207"/>
    <cellStyle name="Comma 2 2 2 2 2 2 2 3" xfId="208"/>
    <cellStyle name="Comma 2 2 2 2 2 2 2 4" xfId="209"/>
    <cellStyle name="Comma 2 2 2 2 2 2 2 5" xfId="210"/>
    <cellStyle name="Comma 2 2 2 2 2 2 3" xfId="211"/>
    <cellStyle name="Comma 2 2 2 2 2 2 4" xfId="212"/>
    <cellStyle name="Comma 2 2 2 2 2 2 5" xfId="213"/>
    <cellStyle name="Comma 2 2 2 2 2 2 6" xfId="214"/>
    <cellStyle name="Comma 2 2 2 2 2 3" xfId="215"/>
    <cellStyle name="Comma 2 2 2 2 2 3 2" xfId="216"/>
    <cellStyle name="Comma 2 2 2 2 2 4" xfId="217"/>
    <cellStyle name="Comma 2 2 2 2 2 5" xfId="218"/>
    <cellStyle name="Comma 2 2 2 2 2 6" xfId="219"/>
    <cellStyle name="Comma 2 2 2 2 3" xfId="220"/>
    <cellStyle name="Comma 2 2 2 2 4" xfId="221"/>
    <cellStyle name="Comma 2 2 2 2 5" xfId="222"/>
    <cellStyle name="Comma 2 2 2 2 5 2" xfId="223"/>
    <cellStyle name="Comma 2 2 2 2 6" xfId="224"/>
    <cellStyle name="Comma 2 2 2 2 7" xfId="225"/>
    <cellStyle name="Comma 2 2 2 2 8" xfId="226"/>
    <cellStyle name="Comma 2 2 2 2 9" xfId="227"/>
    <cellStyle name="Comma 2 2 2 3" xfId="228"/>
    <cellStyle name="Comma 2 2 2 4" xfId="229"/>
    <cellStyle name="Comma 2 2 2 5" xfId="230"/>
    <cellStyle name="Comma 2 2 2 5 2" xfId="231"/>
    <cellStyle name="Comma 2 2 2 5 2 2" xfId="232"/>
    <cellStyle name="Comma 2 2 2 5 2 2 2" xfId="233"/>
    <cellStyle name="Comma 2 2 2 5 2 3" xfId="234"/>
    <cellStyle name="Comma 2 2 2 5 3" xfId="235"/>
    <cellStyle name="Comma 2 2 2 5 3 2" xfId="236"/>
    <cellStyle name="Comma 2 2 2 6" xfId="237"/>
    <cellStyle name="Comma 2 2 2 7" xfId="238"/>
    <cellStyle name="Comma 2 2 2 7 2" xfId="239"/>
    <cellStyle name="Comma 2 2 2 8" xfId="240"/>
    <cellStyle name="Comma 2 2 2 9" xfId="241"/>
    <cellStyle name="Comma 2 2 3" xfId="242"/>
    <cellStyle name="Comma 2 2 3 2" xfId="243"/>
    <cellStyle name="Comma 2 2 3 2 2" xfId="244"/>
    <cellStyle name="Comma 2 2 3 2 2 2" xfId="245"/>
    <cellStyle name="Comma 2 2 3 2 2 2 2" xfId="246"/>
    <cellStyle name="Comma 2 2 3 2 2 3" xfId="247"/>
    <cellStyle name="Comma 2 2 3 2 3" xfId="248"/>
    <cellStyle name="Comma 2 2 3 2 3 2" xfId="249"/>
    <cellStyle name="Comma 2 2 3 3" xfId="250"/>
    <cellStyle name="Comma 2 2 3 4" xfId="251"/>
    <cellStyle name="Comma 2 2 3 5" xfId="252"/>
    <cellStyle name="Comma 2 2 3 5 2" xfId="253"/>
    <cellStyle name="Comma 2 2 3 6" xfId="254"/>
    <cellStyle name="Comma 2 2 4" xfId="255"/>
    <cellStyle name="Comma 2 2 5" xfId="256"/>
    <cellStyle name="Comma 2 2 5 2" xfId="257"/>
    <cellStyle name="Comma 2 2 5 2 2" xfId="258"/>
    <cellStyle name="Comma 2 2 5 2 2 2" xfId="259"/>
    <cellStyle name="Comma 2 2 5 2 3" xfId="260"/>
    <cellStyle name="Comma 2 2 5 3" xfId="261"/>
    <cellStyle name="Comma 2 2 5 3 2" xfId="262"/>
    <cellStyle name="Comma 2 2 6" xfId="263"/>
    <cellStyle name="Comma 2 2 7" xfId="264"/>
    <cellStyle name="Comma 2 2 7 2" xfId="265"/>
    <cellStyle name="Comma 2 2 8" xfId="266"/>
    <cellStyle name="Comma 2 2 9" xfId="267"/>
    <cellStyle name="Comma 2 3" xfId="268"/>
    <cellStyle name="Comma 2 4" xfId="269"/>
    <cellStyle name="Comma 2 5" xfId="270"/>
    <cellStyle name="Comma 2 6" xfId="271"/>
    <cellStyle name="Comma 2 7" xfId="272"/>
    <cellStyle name="Comma 2 8" xfId="273"/>
    <cellStyle name="Comma 2 9" xfId="274"/>
    <cellStyle name="Comma 2_kvartaluri statistikuri angarishi (dazgveva) 30_03_09 -IQ 2009" xfId="275"/>
    <cellStyle name="Comma 3" xfId="276"/>
    <cellStyle name="Comma 3 2" xfId="277"/>
    <cellStyle name="Comma 3 2 2" xfId="278"/>
    <cellStyle name="Comma 3 3" xfId="279"/>
    <cellStyle name="Comma 4" xfId="280"/>
    <cellStyle name="Comma 4 2" xfId="281"/>
    <cellStyle name="Comma 5" xfId="282"/>
    <cellStyle name="Comma 5 2" xfId="283"/>
    <cellStyle name="Comma 5 3" xfId="284"/>
    <cellStyle name="Comma 6" xfId="285"/>
    <cellStyle name="Comma 6 2" xfId="286"/>
    <cellStyle name="Comma 7" xfId="287"/>
    <cellStyle name="Comma 7 2" xfId="288"/>
    <cellStyle name="Comma 8" xfId="289"/>
    <cellStyle name="Comma 9" xfId="290"/>
    <cellStyle name="Commodity" xfId="291"/>
    <cellStyle name="Company Name" xfId="292"/>
    <cellStyle name="Copied" xfId="293"/>
    <cellStyle name="COST1" xfId="294"/>
    <cellStyle name="CR Comma" xfId="295"/>
    <cellStyle name="CR Currency" xfId="296"/>
    <cellStyle name="Credit" xfId="297"/>
    <cellStyle name="Credit subtotal" xfId="298"/>
    <cellStyle name="Credit Total" xfId="299"/>
    <cellStyle name="Credit_investments analysis TBIH (2)" xfId="300"/>
    <cellStyle name="Currency" xfId="301"/>
    <cellStyle name="Currency %" xfId="302"/>
    <cellStyle name="Currency [0]" xfId="303"/>
    <cellStyle name="Currency [0] _טאלדן מוטורס" xfId="304"/>
    <cellStyle name="Currency 0.0" xfId="305"/>
    <cellStyle name="Currency 0.0%" xfId="306"/>
    <cellStyle name="Currency 0.00" xfId="307"/>
    <cellStyle name="Currency 0.00%" xfId="308"/>
    <cellStyle name="Currency 0.000" xfId="309"/>
    <cellStyle name="Currency 0.000%" xfId="310"/>
    <cellStyle name="Date" xfId="311"/>
    <cellStyle name="Debit" xfId="312"/>
    <cellStyle name="Debit subtotal" xfId="313"/>
    <cellStyle name="Debit Total" xfId="314"/>
    <cellStyle name="Debit_investments analysis TBIH (2)" xfId="315"/>
    <cellStyle name="Dziesiętny_GTC_INTERCOMPANY_LOANS" xfId="316"/>
    <cellStyle name="Emphasis 1" xfId="317"/>
    <cellStyle name="Emphasis 2" xfId="318"/>
    <cellStyle name="Emphasis 3" xfId="319"/>
    <cellStyle name="Entered" xfId="320"/>
    <cellStyle name="Euro" xfId="321"/>
    <cellStyle name="Exchange" xfId="322"/>
    <cellStyle name="Explanatory Text" xfId="323"/>
    <cellStyle name="Explanatory Text 2" xfId="324"/>
    <cellStyle name="Explanatory Text 3" xfId="325"/>
    <cellStyle name="Good" xfId="326"/>
    <cellStyle name="Good 2" xfId="327"/>
    <cellStyle name="Good 3" xfId="328"/>
    <cellStyle name="Grey" xfId="329"/>
    <cellStyle name="Header1" xfId="330"/>
    <cellStyle name="Header2" xfId="331"/>
    <cellStyle name="Heading" xfId="332"/>
    <cellStyle name="Heading 1" xfId="333"/>
    <cellStyle name="Heading 1 2" xfId="334"/>
    <cellStyle name="Heading 1 3" xfId="335"/>
    <cellStyle name="Heading 2" xfId="336"/>
    <cellStyle name="Heading 2 2" xfId="337"/>
    <cellStyle name="Heading 2 3" xfId="338"/>
    <cellStyle name="Heading 3" xfId="339"/>
    <cellStyle name="Heading 3 2" xfId="340"/>
    <cellStyle name="Heading 3 3" xfId="341"/>
    <cellStyle name="Heading 4" xfId="342"/>
    <cellStyle name="Heading 4 2" xfId="343"/>
    <cellStyle name="Heading 4 3" xfId="344"/>
    <cellStyle name="Heading No Underline" xfId="345"/>
    <cellStyle name="Heading With Underline" xfId="346"/>
    <cellStyle name="Hypertextov? odkaz" xfId="347"/>
    <cellStyle name="Inflation" xfId="348"/>
    <cellStyle name="Input" xfId="349"/>
    <cellStyle name="Input [yellow]" xfId="350"/>
    <cellStyle name="Input 2" xfId="351"/>
    <cellStyle name="Input 3" xfId="352"/>
    <cellStyle name="Input Cells" xfId="353"/>
    <cellStyle name="Interest" xfId="354"/>
    <cellStyle name="Linked Cell" xfId="355"/>
    <cellStyle name="Linked Cell 2" xfId="356"/>
    <cellStyle name="Linked Cell 3" xfId="357"/>
    <cellStyle name="Linked Cells" xfId="358"/>
    <cellStyle name="Maturity" xfId="359"/>
    <cellStyle name="Metric tons" xfId="360"/>
    <cellStyle name="Milliers [0]_!!!GO" xfId="361"/>
    <cellStyle name="Milliers_!!!GO" xfId="362"/>
    <cellStyle name="Mon?taire [0]_!!!GO" xfId="363"/>
    <cellStyle name="Mon?taire_!!!GO" xfId="364"/>
    <cellStyle name="Neutral" xfId="365"/>
    <cellStyle name="Neutral 2" xfId="366"/>
    <cellStyle name="Neutral 3" xfId="367"/>
    <cellStyle name="norm?ln?_List1" xfId="368"/>
    <cellStyle name="norm?lne_Badget 2000(A)" xfId="369"/>
    <cellStyle name="Normal - Style1" xfId="370"/>
    <cellStyle name="Normal 10" xfId="371"/>
    <cellStyle name="Normal 10 2" xfId="372"/>
    <cellStyle name="Normal 11" xfId="373"/>
    <cellStyle name="Normal 12" xfId="374"/>
    <cellStyle name="Normal 12 2" xfId="375"/>
    <cellStyle name="Normal 12 2 2" xfId="376"/>
    <cellStyle name="Normal 12 2 3" xfId="377"/>
    <cellStyle name="Normal 12 3" xfId="378"/>
    <cellStyle name="Normal 12 3 2" xfId="379"/>
    <cellStyle name="Normal 12 3 3" xfId="380"/>
    <cellStyle name="Normal 12 4" xfId="381"/>
    <cellStyle name="Normal 12 4 2" xfId="382"/>
    <cellStyle name="Normal 12 4 3" xfId="383"/>
    <cellStyle name="Normal 12 5" xfId="384"/>
    <cellStyle name="Normal 12 5 2" xfId="385"/>
    <cellStyle name="Normal 12 5 3" xfId="386"/>
    <cellStyle name="Normal 12 6" xfId="387"/>
    <cellStyle name="Normal 12 6 2" xfId="388"/>
    <cellStyle name="Normal 12 6 3" xfId="389"/>
    <cellStyle name="Normal 12 7" xfId="390"/>
    <cellStyle name="Normal 12 8" xfId="391"/>
    <cellStyle name="Normal 12 9" xfId="392"/>
    <cellStyle name="Normal 13" xfId="393"/>
    <cellStyle name="Normal 13 2" xfId="394"/>
    <cellStyle name="Normal 13 2 2" xfId="395"/>
    <cellStyle name="Normal 13 2 3" xfId="396"/>
    <cellStyle name="Normal 13 3" xfId="397"/>
    <cellStyle name="Normal 13 3 2" xfId="398"/>
    <cellStyle name="Normal 13 3 3" xfId="399"/>
    <cellStyle name="Normal 13 4" xfId="400"/>
    <cellStyle name="Normal 13 4 2" xfId="401"/>
    <cellStyle name="Normal 13 4 3" xfId="402"/>
    <cellStyle name="Normal 13 5" xfId="403"/>
    <cellStyle name="Normal 13 5 2" xfId="404"/>
    <cellStyle name="Normal 13 5 3" xfId="405"/>
    <cellStyle name="Normal 13 6" xfId="406"/>
    <cellStyle name="Normal 13 6 2" xfId="407"/>
    <cellStyle name="Normal 13 6 3" xfId="408"/>
    <cellStyle name="Normal 13 7" xfId="409"/>
    <cellStyle name="Normal 13 8" xfId="410"/>
    <cellStyle name="Normal 13 9" xfId="411"/>
    <cellStyle name="Normal 14" xfId="412"/>
    <cellStyle name="Normal 14 2" xfId="413"/>
    <cellStyle name="Normal 14 3" xfId="414"/>
    <cellStyle name="Normal 14 4" xfId="415"/>
    <cellStyle name="Normal 15" xfId="416"/>
    <cellStyle name="Normal 15 2" xfId="417"/>
    <cellStyle name="Normal 15 2 2" xfId="418"/>
    <cellStyle name="Normal 15 2 3" xfId="419"/>
    <cellStyle name="Normal 15 3" xfId="420"/>
    <cellStyle name="Normal 15 3 2" xfId="421"/>
    <cellStyle name="Normal 15 3 3" xfId="422"/>
    <cellStyle name="Normal 15 4" xfId="423"/>
    <cellStyle name="Normal 15 4 2" xfId="424"/>
    <cellStyle name="Normal 15 4 3" xfId="425"/>
    <cellStyle name="Normal 15 5" xfId="426"/>
    <cellStyle name="Normal 15 5 2" xfId="427"/>
    <cellStyle name="Normal 15 5 3" xfId="428"/>
    <cellStyle name="Normal 15 6" xfId="429"/>
    <cellStyle name="Normal 15 6 2" xfId="430"/>
    <cellStyle name="Normal 15 6 3" xfId="431"/>
    <cellStyle name="Normal 15 7" xfId="432"/>
    <cellStyle name="Normal 15 8" xfId="433"/>
    <cellStyle name="Normal 16" xfId="434"/>
    <cellStyle name="Normal 17" xfId="435"/>
    <cellStyle name="Normal 17 2" xfId="436"/>
    <cellStyle name="Normal 17 3" xfId="437"/>
    <cellStyle name="Normal 18 2" xfId="438"/>
    <cellStyle name="Normal 18 3" xfId="439"/>
    <cellStyle name="Normal 2" xfId="440"/>
    <cellStyle name="Normal 2 10" xfId="441"/>
    <cellStyle name="Normal 2 11" xfId="442"/>
    <cellStyle name="Normal 2 2" xfId="443"/>
    <cellStyle name="Normal 2 2 10" xfId="444"/>
    <cellStyle name="Normal 2 2 11" xfId="445"/>
    <cellStyle name="Normal 2 2 12" xfId="446"/>
    <cellStyle name="Normal 2 2 2" xfId="447"/>
    <cellStyle name="Normal 2 2 2 10" xfId="448"/>
    <cellStyle name="Normal 2 2 2 11" xfId="449"/>
    <cellStyle name="Normal 2 2 2 2" xfId="450"/>
    <cellStyle name="Normal 2 2 2 2 2" xfId="451"/>
    <cellStyle name="Normal 2 2 2 2 2 2" xfId="452"/>
    <cellStyle name="Normal 2 2 2 2 2 2 2" xfId="453"/>
    <cellStyle name="Normal 2 2 2 2 2 2 2 2" xfId="454"/>
    <cellStyle name="Normal 2 2 2 2 2 2 2 2 2" xfId="455"/>
    <cellStyle name="Normal 2 2 2 2 2 2 2 2 2 2" xfId="456"/>
    <cellStyle name="Normal 2 2 2 2 2 2 2 2 2 2 2" xfId="457"/>
    <cellStyle name="Normal 2 2 2 2 2 2 2 2 2 2 3" xfId="458"/>
    <cellStyle name="Normal 2 2 2 2 2 2 2 2 2 3" xfId="459"/>
    <cellStyle name="Normal 2 2 2 2 2 2 2 2 2 4" xfId="460"/>
    <cellStyle name="Normal 2 2 2 2 2 2 2 2 3" xfId="461"/>
    <cellStyle name="Normal 2 2 2 2 2 2 2 2 4" xfId="462"/>
    <cellStyle name="Normal 2 2 2 2 2 2 2 3" xfId="463"/>
    <cellStyle name="Normal 2 2 2 2 2 2 2 4" xfId="464"/>
    <cellStyle name="Normal 2 2 2 2 2 2 2 5" xfId="465"/>
    <cellStyle name="Normal 2 2 2 2 2 2 3" xfId="466"/>
    <cellStyle name="Normal 2 2 2 2 2 2 4" xfId="467"/>
    <cellStyle name="Normal 2 2 2 2 2 2 5" xfId="468"/>
    <cellStyle name="Normal 2 2 2 2 2 2 6" xfId="469"/>
    <cellStyle name="Normal 2 2 2 2 2 3" xfId="470"/>
    <cellStyle name="Normal 2 2 2 2 2 3 2" xfId="471"/>
    <cellStyle name="Normal 2 2 2 2 2 4" xfId="472"/>
    <cellStyle name="Normal 2 2 2 2 2 5" xfId="473"/>
    <cellStyle name="Normal 2 2 2 2 2 6" xfId="474"/>
    <cellStyle name="Normal 2 2 2 2 3" xfId="475"/>
    <cellStyle name="Normal 2 2 2 2 4" xfId="476"/>
    <cellStyle name="Normal 2 2 2 2 5" xfId="477"/>
    <cellStyle name="Normal 2 2 2 2 5 2" xfId="478"/>
    <cellStyle name="Normal 2 2 2 2 6" xfId="479"/>
    <cellStyle name="Normal 2 2 2 2 7" xfId="480"/>
    <cellStyle name="Normal 2 2 2 2 8" xfId="481"/>
    <cellStyle name="Normal 2 2 2 2 9" xfId="482"/>
    <cellStyle name="Normal 2 2 2 3" xfId="483"/>
    <cellStyle name="Normal 2 2 2 4" xfId="484"/>
    <cellStyle name="Normal 2 2 2 5" xfId="485"/>
    <cellStyle name="Normal 2 2 2 5 2" xfId="486"/>
    <cellStyle name="Normal 2 2 2 5 2 2" xfId="487"/>
    <cellStyle name="Normal 2 2 2 5 2 2 2" xfId="488"/>
    <cellStyle name="Normal 2 2 2 5 2 3" xfId="489"/>
    <cellStyle name="Normal 2 2 2 5 3" xfId="490"/>
    <cellStyle name="Normal 2 2 2 5 3 2" xfId="491"/>
    <cellStyle name="Normal 2 2 2 6" xfId="492"/>
    <cellStyle name="Normal 2 2 2 7" xfId="493"/>
    <cellStyle name="Normal 2 2 2 7 2" xfId="494"/>
    <cellStyle name="Normal 2 2 2 8" xfId="495"/>
    <cellStyle name="Normal 2 2 2 9" xfId="496"/>
    <cellStyle name="Normal 2 2 3" xfId="497"/>
    <cellStyle name="Normal 2 2 3 2" xfId="498"/>
    <cellStyle name="Normal 2 2 3 2 2" xfId="499"/>
    <cellStyle name="Normal 2 2 3 2 2 2" xfId="500"/>
    <cellStyle name="Normal 2 2 3 2 2 2 2" xfId="501"/>
    <cellStyle name="Normal 2 2 3 2 2 3" xfId="502"/>
    <cellStyle name="Normal 2 2 3 2 3" xfId="503"/>
    <cellStyle name="Normal 2 2 3 2 3 2" xfId="504"/>
    <cellStyle name="Normal 2 2 3 3" xfId="505"/>
    <cellStyle name="Normal 2 2 3 4" xfId="506"/>
    <cellStyle name="Normal 2 2 3 5" xfId="507"/>
    <cellStyle name="Normal 2 2 3 5 2" xfId="508"/>
    <cellStyle name="Normal 2 2 3 6" xfId="509"/>
    <cellStyle name="Normal 2 2 4" xfId="510"/>
    <cellStyle name="Normal 2 2 5" xfId="511"/>
    <cellStyle name="Normal 2 2 5 2" xfId="512"/>
    <cellStyle name="Normal 2 2 5 2 2" xfId="513"/>
    <cellStyle name="Normal 2 2 5 2 2 2" xfId="514"/>
    <cellStyle name="Normal 2 2 5 2 3" xfId="515"/>
    <cellStyle name="Normal 2 2 5 3" xfId="516"/>
    <cellStyle name="Normal 2 2 5 3 2" xfId="517"/>
    <cellStyle name="Normal 2 2 6" xfId="518"/>
    <cellStyle name="Normal 2 2 7" xfId="519"/>
    <cellStyle name="Normal 2 2 7 2" xfId="520"/>
    <cellStyle name="Normal 2 2 8" xfId="521"/>
    <cellStyle name="Normal 2 2 9" xfId="522"/>
    <cellStyle name="Normal 2 3" xfId="523"/>
    <cellStyle name="Normal 2 3 2" xfId="524"/>
    <cellStyle name="Normal 2 3 2 2" xfId="525"/>
    <cellStyle name="Normal 2 3 2 2 2" xfId="526"/>
    <cellStyle name="Normal 2 3 2 2 2 2" xfId="527"/>
    <cellStyle name="Normal 2 3 2 2 3" xfId="528"/>
    <cellStyle name="Normal 2 3 2 3" xfId="529"/>
    <cellStyle name="Normal 2 3 2 3 2" xfId="530"/>
    <cellStyle name="Normal 2 3 3" xfId="531"/>
    <cellStyle name="Normal 2 3 4" xfId="532"/>
    <cellStyle name="Normal 2 3 5" xfId="533"/>
    <cellStyle name="Normal 2 3 5 2" xfId="534"/>
    <cellStyle name="Normal 2 3 6" xfId="535"/>
    <cellStyle name="Normal 2 4" xfId="536"/>
    <cellStyle name="Normal 2 5" xfId="537"/>
    <cellStyle name="Normal 2 6" xfId="538"/>
    <cellStyle name="Normal 2 6 2" xfId="539"/>
    <cellStyle name="Normal 2 6 2 2" xfId="540"/>
    <cellStyle name="Normal 2 6 2 2 2" xfId="541"/>
    <cellStyle name="Normal 2 6 2 3" xfId="542"/>
    <cellStyle name="Normal 2 6 3" xfId="543"/>
    <cellStyle name="Normal 2 6 3 2" xfId="544"/>
    <cellStyle name="Normal 2 7" xfId="545"/>
    <cellStyle name="Normal 2 8" xfId="546"/>
    <cellStyle name="Normal 2 8 2" xfId="547"/>
    <cellStyle name="Normal 2 9" xfId="548"/>
    <cellStyle name="Normal 2_kvartaluri statistikuri angarishi (dazgveva) 30_03_09 -IQ 2009" xfId="549"/>
    <cellStyle name="Normal 20 2" xfId="550"/>
    <cellStyle name="Normal 3" xfId="551"/>
    <cellStyle name="Normal 3 2" xfId="552"/>
    <cellStyle name="Normal 3 3" xfId="553"/>
    <cellStyle name="Normal 3 4" xfId="554"/>
    <cellStyle name="Normal 3 5" xfId="555"/>
    <cellStyle name="Normal 3 6" xfId="556"/>
    <cellStyle name="Normal 3 7" xfId="557"/>
    <cellStyle name="Normal 3 8" xfId="558"/>
    <cellStyle name="Normal 3 9" xfId="559"/>
    <cellStyle name="Normal 33" xfId="560"/>
    <cellStyle name="Normal 33 2" xfId="561"/>
    <cellStyle name="Normal 33 2 2" xfId="562"/>
    <cellStyle name="Normal 33 2 3" xfId="563"/>
    <cellStyle name="Normal 33 3" xfId="564"/>
    <cellStyle name="Normal 33 3 2" xfId="565"/>
    <cellStyle name="Normal 33 3 3" xfId="566"/>
    <cellStyle name="Normal 33 4" xfId="567"/>
    <cellStyle name="Normal 33 4 2" xfId="568"/>
    <cellStyle name="Normal 33 4 3" xfId="569"/>
    <cellStyle name="Normal 33 5" xfId="570"/>
    <cellStyle name="Normal 33 5 2" xfId="571"/>
    <cellStyle name="Normal 33 5 3" xfId="572"/>
    <cellStyle name="Normal 33 6" xfId="573"/>
    <cellStyle name="Normal 33 6 2" xfId="574"/>
    <cellStyle name="Normal 33 6 3" xfId="575"/>
    <cellStyle name="Normal 33 7" xfId="576"/>
    <cellStyle name="Normal 33 8" xfId="577"/>
    <cellStyle name="Normal 34" xfId="578"/>
    <cellStyle name="Normal 34 2" xfId="579"/>
    <cellStyle name="Normal 34 2 2" xfId="580"/>
    <cellStyle name="Normal 34 2 3" xfId="581"/>
    <cellStyle name="Normal 34 3" xfId="582"/>
    <cellStyle name="Normal 34 3 2" xfId="583"/>
    <cellStyle name="Normal 34 3 3" xfId="584"/>
    <cellStyle name="Normal 34 4" xfId="585"/>
    <cellStyle name="Normal 34 4 2" xfId="586"/>
    <cellStyle name="Normal 34 4 3" xfId="587"/>
    <cellStyle name="Normal 34 5" xfId="588"/>
    <cellStyle name="Normal 34 5 2" xfId="589"/>
    <cellStyle name="Normal 34 5 3" xfId="590"/>
    <cellStyle name="Normal 34 6" xfId="591"/>
    <cellStyle name="Normal 34 6 2" xfId="592"/>
    <cellStyle name="Normal 34 6 3" xfId="593"/>
    <cellStyle name="Normal 34 7" xfId="594"/>
    <cellStyle name="Normal 34 8" xfId="595"/>
    <cellStyle name="Normal 35" xfId="596"/>
    <cellStyle name="Normal 35 2" xfId="597"/>
    <cellStyle name="Normal 35 2 2" xfId="598"/>
    <cellStyle name="Normal 35 2 3" xfId="599"/>
    <cellStyle name="Normal 35 3" xfId="600"/>
    <cellStyle name="Normal 35 3 2" xfId="601"/>
    <cellStyle name="Normal 35 3 3" xfId="602"/>
    <cellStyle name="Normal 35 4" xfId="603"/>
    <cellStyle name="Normal 35 4 2" xfId="604"/>
    <cellStyle name="Normal 35 4 3" xfId="605"/>
    <cellStyle name="Normal 35 5" xfId="606"/>
    <cellStyle name="Normal 35 5 2" xfId="607"/>
    <cellStyle name="Normal 35 5 3" xfId="608"/>
    <cellStyle name="Normal 35 6" xfId="609"/>
    <cellStyle name="Normal 35 6 2" xfId="610"/>
    <cellStyle name="Normal 35 6 3" xfId="611"/>
    <cellStyle name="Normal 35 7" xfId="612"/>
    <cellStyle name="Normal 35 8" xfId="613"/>
    <cellStyle name="Normal 4" xfId="614"/>
    <cellStyle name="Normal 4 2" xfId="615"/>
    <cellStyle name="Normal 5" xfId="616"/>
    <cellStyle name="Normal 5 2" xfId="617"/>
    <cellStyle name="Normal 6" xfId="618"/>
    <cellStyle name="Normal 6 2" xfId="619"/>
    <cellStyle name="Normal 7" xfId="620"/>
    <cellStyle name="Normal 7 2" xfId="621"/>
    <cellStyle name="Normal 8" xfId="622"/>
    <cellStyle name="Normal 8 2" xfId="623"/>
    <cellStyle name="Normal 8 3" xfId="624"/>
    <cellStyle name="Normal 9" xfId="625"/>
    <cellStyle name="Normal 9 2" xfId="626"/>
    <cellStyle name="Normal 9 3" xfId="627"/>
    <cellStyle name="Normal 9 4" xfId="628"/>
    <cellStyle name="Normal_BCI Restatement &amp; FS-10.04 (GEL)" xfId="629"/>
    <cellStyle name="normální_List1" xfId="630"/>
    <cellStyle name="Normalny_GTC_INTERCOMPANY_LOANS" xfId="631"/>
    <cellStyle name="Note" xfId="632"/>
    <cellStyle name="Note 2" xfId="633"/>
    <cellStyle name="Note 3" xfId="634"/>
    <cellStyle name="Number Bold" xfId="635"/>
    <cellStyle name="Number Normal" xfId="636"/>
    <cellStyle name="Output" xfId="637"/>
    <cellStyle name="Output 2" xfId="638"/>
    <cellStyle name="Output 3" xfId="639"/>
    <cellStyle name="per.style" xfId="640"/>
    <cellStyle name="Percent" xfId="641"/>
    <cellStyle name="Percent %" xfId="642"/>
    <cellStyle name="Percent % Long Underline" xfId="643"/>
    <cellStyle name="Percent %_Worksheet in  US Financial Statements Ref. Workbook - Single Co" xfId="644"/>
    <cellStyle name="Percent (0)" xfId="645"/>
    <cellStyle name="Percent [2]" xfId="646"/>
    <cellStyle name="Percent [2] 2" xfId="647"/>
    <cellStyle name="Percent [2] 3" xfId="648"/>
    <cellStyle name="Percent [2] 4" xfId="649"/>
    <cellStyle name="Percent [2] 5" xfId="650"/>
    <cellStyle name="Percent [2] 6" xfId="651"/>
    <cellStyle name="Percent [2] 7" xfId="652"/>
    <cellStyle name="Percent [2] 8" xfId="653"/>
    <cellStyle name="Percent 0.0%" xfId="654"/>
    <cellStyle name="Percent 0.0% Long Underline" xfId="655"/>
    <cellStyle name="Percent 0.00%" xfId="656"/>
    <cellStyle name="Percent 0.00% Long Underline" xfId="657"/>
    <cellStyle name="Percent 0.000%" xfId="658"/>
    <cellStyle name="Percent 0.000% Long Underline" xfId="659"/>
    <cellStyle name="Percent 2" xfId="660"/>
    <cellStyle name="Percent 2 2" xfId="661"/>
    <cellStyle name="Percent 2 3" xfId="662"/>
    <cellStyle name="Percent 2 4" xfId="663"/>
    <cellStyle name="Percent 2 5" xfId="664"/>
    <cellStyle name="Percent 2 6" xfId="665"/>
    <cellStyle name="Percent 2 7" xfId="666"/>
    <cellStyle name="Percent 2 8" xfId="667"/>
    <cellStyle name="Percent 3" xfId="668"/>
    <cellStyle name="Percent 4" xfId="669"/>
    <cellStyle name="Percent 5" xfId="670"/>
    <cellStyle name="Percent 6" xfId="671"/>
    <cellStyle name="Percent 7" xfId="672"/>
    <cellStyle name="Percent 8" xfId="673"/>
    <cellStyle name="PERCENTAGE" xfId="674"/>
    <cellStyle name="pricing" xfId="675"/>
    <cellStyle name="PSChar" xfId="676"/>
    <cellStyle name="PSDec" xfId="677"/>
    <cellStyle name="PSDec 2" xfId="678"/>
    <cellStyle name="PSDec 3" xfId="679"/>
    <cellStyle name="PSDec 4" xfId="680"/>
    <cellStyle name="PSDec 5" xfId="681"/>
    <cellStyle name="PSDec 6" xfId="682"/>
    <cellStyle name="PSDec 7" xfId="683"/>
    <cellStyle name="PSDec 8" xfId="684"/>
    <cellStyle name="PSHeading" xfId="685"/>
    <cellStyle name="Reporting Bold" xfId="686"/>
    <cellStyle name="Reporting Bold 12" xfId="687"/>
    <cellStyle name="Reporting Bold 14" xfId="688"/>
    <cellStyle name="Reporting Normal" xfId="689"/>
    <cellStyle name="RevList" xfId="690"/>
    <cellStyle name="Sheet Title" xfId="691"/>
    <cellStyle name="Sledovan? hypertextov? odkaz" xfId="692"/>
    <cellStyle name="Style 1" xfId="693"/>
    <cellStyle name="Subtotal" xfId="694"/>
    <cellStyle name="TBI" xfId="695"/>
    <cellStyle name="Tickmark" xfId="696"/>
    <cellStyle name="Title" xfId="697"/>
    <cellStyle name="Title 2" xfId="698"/>
    <cellStyle name="Title 3" xfId="699"/>
    <cellStyle name="Total" xfId="700"/>
    <cellStyle name="Total 2" xfId="701"/>
    <cellStyle name="Total 3" xfId="702"/>
    <cellStyle name="Warning Text" xfId="703"/>
    <cellStyle name="Warning Text 2" xfId="704"/>
    <cellStyle name="Warning Text 3" xfId="705"/>
    <cellStyle name="Акцент1" xfId="706"/>
    <cellStyle name="Акцент2" xfId="707"/>
    <cellStyle name="Акцент3" xfId="708"/>
    <cellStyle name="Акцент4" xfId="709"/>
    <cellStyle name="Акцент5" xfId="710"/>
    <cellStyle name="Акцент6" xfId="711"/>
    <cellStyle name="Ввод " xfId="712"/>
    <cellStyle name="Вывод" xfId="713"/>
    <cellStyle name="Вычисление" xfId="714"/>
    <cellStyle name="Гиперссылка_5677.7 IAS 29 Fixed assets as at 01 01 01" xfId="715"/>
    <cellStyle name="Денежный [0]_01.12.2004" xfId="716"/>
    <cellStyle name="Денежный_01.12.2004" xfId="717"/>
    <cellStyle name="Заголовок 1" xfId="718"/>
    <cellStyle name="Заголовок 2" xfId="719"/>
    <cellStyle name="Заголовок 3" xfId="720"/>
    <cellStyle name="Заголовок 4" xfId="721"/>
    <cellStyle name="Звичайний_~0572556" xfId="722"/>
    <cellStyle name="Итог" xfId="723"/>
    <cellStyle name="Контрольная ячейка" xfId="724"/>
    <cellStyle name="Название" xfId="725"/>
    <cellStyle name="Нейтральный" xfId="726"/>
    <cellStyle name="Обычный 2" xfId="727"/>
    <cellStyle name="Обычный_~0034951" xfId="728"/>
    <cellStyle name="Открывавшаяся гиперссылка_5677.7 IAS 29 Fixed assets as at 01 01 01" xfId="729"/>
    <cellStyle name="Плохой" xfId="730"/>
    <cellStyle name="Пояснение" xfId="731"/>
    <cellStyle name="Примечание" xfId="732"/>
    <cellStyle name="Связанная ячейка" xfId="733"/>
    <cellStyle name="Стиль 1" xfId="734"/>
    <cellStyle name="Текст предупреждения" xfId="735"/>
    <cellStyle name="Тысячи [0]_dialog1" xfId="736"/>
    <cellStyle name="Тысячи_dialog1" xfId="737"/>
    <cellStyle name="Финансовый [0]_01.12.2004" xfId="738"/>
    <cellStyle name="Финансовый_01.12.2004" xfId="739"/>
    <cellStyle name="Фінансовий_tabl2005-1 kf" xfId="740"/>
    <cellStyle name="Хороший" xfId="741"/>
    <cellStyle name="הדגשה1" xfId="742"/>
    <cellStyle name="הדגשה2" xfId="743"/>
    <cellStyle name="הדגשה3" xfId="744"/>
    <cellStyle name="הדגשה4" xfId="745"/>
    <cellStyle name="הדגשה5" xfId="746"/>
    <cellStyle name="הדגשה6" xfId="747"/>
    <cellStyle name="הערה" xfId="748"/>
    <cellStyle name="חישוב" xfId="749"/>
    <cellStyle name="טוב" xfId="750"/>
    <cellStyle name="טקסט אזהרה" xfId="751"/>
    <cellStyle name="טקסט הסברי" xfId="752"/>
    <cellStyle name="כותרת" xfId="753"/>
    <cellStyle name="כותרת 1" xfId="754"/>
    <cellStyle name="כותרת 2" xfId="755"/>
    <cellStyle name="כותרת 3" xfId="756"/>
    <cellStyle name="כותרת 4" xfId="757"/>
    <cellStyle name="ניטראלי" xfId="758"/>
    <cellStyle name="סה&quot;כ" xfId="759"/>
    <cellStyle name="פלט" xfId="760"/>
    <cellStyle name="קלט" xfId="761"/>
    <cellStyle name="רע" xfId="762"/>
    <cellStyle name="תא מסומן" xfId="763"/>
    <cellStyle name="תא מקושר" xfId="7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 tint="0.04998999834060669"/>
  </sheetPr>
  <dimension ref="B2:G59"/>
  <sheetViews>
    <sheetView showGridLines="0" zoomScale="90" zoomScaleNormal="90" zoomScalePageLayoutView="0" workbookViewId="0" topLeftCell="A1">
      <pane ySplit="7" topLeftCell="A27" activePane="bottomLeft" state="frozen"/>
      <selection pane="topLeft" activeCell="A1" sqref="A1"/>
      <selection pane="bottomLeft" activeCell="D50" sqref="D50"/>
    </sheetView>
  </sheetViews>
  <sheetFormatPr defaultColWidth="9.140625" defaultRowHeight="12.75"/>
  <cols>
    <col min="1" max="1" width="2.00390625" style="104" customWidth="1"/>
    <col min="2" max="2" width="11.00390625" style="104" customWidth="1"/>
    <col min="3" max="3" width="5.140625" style="104" customWidth="1"/>
    <col min="4" max="4" width="73.7109375" style="104" customWidth="1"/>
    <col min="5" max="5" width="16.140625" style="104" customWidth="1"/>
    <col min="6" max="6" width="12.8515625" style="104" customWidth="1"/>
    <col min="7" max="16384" width="9.140625" style="104" customWidth="1"/>
  </cols>
  <sheetData>
    <row r="2" spans="2:5" s="197" customFormat="1" ht="15">
      <c r="B2" s="199" t="s">
        <v>243</v>
      </c>
      <c r="C2" s="199"/>
      <c r="D2" s="193"/>
      <c r="E2" s="198" t="s">
        <v>237</v>
      </c>
    </row>
    <row r="3" spans="2:5" s="197" customFormat="1" ht="15">
      <c r="B3" s="216" t="s">
        <v>244</v>
      </c>
      <c r="C3" s="216"/>
      <c r="D3" s="216"/>
      <c r="E3" s="216"/>
    </row>
    <row r="4" spans="2:3" ht="15">
      <c r="B4" s="105"/>
      <c r="C4" s="105"/>
    </row>
    <row r="5" spans="2:5" ht="18" customHeight="1">
      <c r="B5" s="106"/>
      <c r="C5" s="217" t="s">
        <v>84</v>
      </c>
      <c r="D5" s="218"/>
      <c r="E5" s="218"/>
    </row>
    <row r="6" ht="15.75" thickBot="1">
      <c r="E6" s="149" t="s">
        <v>85</v>
      </c>
    </row>
    <row r="7" spans="2:5" s="112" customFormat="1" ht="30.75" thickBot="1">
      <c r="B7" s="107" t="s">
        <v>86</v>
      </c>
      <c r="C7" s="108" t="s">
        <v>87</v>
      </c>
      <c r="D7" s="109"/>
      <c r="E7" s="110" t="s">
        <v>88</v>
      </c>
    </row>
    <row r="8" spans="3:5" s="112" customFormat="1" ht="6" customHeight="1">
      <c r="C8" s="113"/>
      <c r="D8" s="114"/>
      <c r="E8" s="115"/>
    </row>
    <row r="9" spans="3:5" s="116" customFormat="1" ht="15.75" thickBot="1">
      <c r="C9" s="219" t="s">
        <v>89</v>
      </c>
      <c r="D9" s="219"/>
      <c r="E9" s="219"/>
    </row>
    <row r="10" spans="2:7" s="121" customFormat="1" ht="15" customHeight="1">
      <c r="B10" s="117" t="s">
        <v>90</v>
      </c>
      <c r="C10" s="118">
        <v>1</v>
      </c>
      <c r="D10" s="119" t="s">
        <v>241</v>
      </c>
      <c r="E10" s="120">
        <v>728902.1449000001</v>
      </c>
      <c r="G10" s="205"/>
    </row>
    <row r="11" spans="2:7" s="121" customFormat="1" ht="15" customHeight="1">
      <c r="B11" s="122" t="s">
        <v>91</v>
      </c>
      <c r="C11" s="123">
        <v>2</v>
      </c>
      <c r="D11" s="124" t="s">
        <v>92</v>
      </c>
      <c r="E11" s="125">
        <v>8649085.22219178</v>
      </c>
      <c r="G11" s="205"/>
    </row>
    <row r="12" spans="2:7" s="121" customFormat="1" ht="15" customHeight="1">
      <c r="B12" s="122" t="s">
        <v>93</v>
      </c>
      <c r="C12" s="123">
        <v>3</v>
      </c>
      <c r="D12" s="124" t="s">
        <v>94</v>
      </c>
      <c r="E12" s="125">
        <v>0</v>
      </c>
      <c r="G12" s="205"/>
    </row>
    <row r="13" spans="2:7" s="121" customFormat="1" ht="15" customHeight="1">
      <c r="B13" s="122" t="s">
        <v>95</v>
      </c>
      <c r="C13" s="123">
        <v>4</v>
      </c>
      <c r="D13" s="126" t="s">
        <v>96</v>
      </c>
      <c r="E13" s="125">
        <v>300115.0789041096</v>
      </c>
      <c r="G13" s="205"/>
    </row>
    <row r="14" spans="2:7" s="121" customFormat="1" ht="30">
      <c r="B14" s="122" t="s">
        <v>97</v>
      </c>
      <c r="C14" s="123">
        <v>5</v>
      </c>
      <c r="D14" s="127" t="s">
        <v>98</v>
      </c>
      <c r="E14" s="125">
        <v>0</v>
      </c>
      <c r="G14" s="205"/>
    </row>
    <row r="15" spans="2:7" s="121" customFormat="1" ht="15" customHeight="1">
      <c r="B15" s="122" t="s">
        <v>99</v>
      </c>
      <c r="C15" s="123">
        <v>6</v>
      </c>
      <c r="D15" s="126" t="s">
        <v>100</v>
      </c>
      <c r="E15" s="125">
        <v>2751609.403605675</v>
      </c>
      <c r="G15" s="205"/>
    </row>
    <row r="16" spans="2:7" s="121" customFormat="1" ht="15" customHeight="1">
      <c r="B16" s="122" t="s">
        <v>101</v>
      </c>
      <c r="C16" s="123">
        <v>7</v>
      </c>
      <c r="D16" s="124" t="s">
        <v>102</v>
      </c>
      <c r="E16" s="125">
        <v>2631153.6972439736</v>
      </c>
      <c r="G16" s="205"/>
    </row>
    <row r="17" spans="2:7" s="121" customFormat="1" ht="15" customHeight="1">
      <c r="B17" s="122" t="s">
        <v>103</v>
      </c>
      <c r="C17" s="123">
        <v>8</v>
      </c>
      <c r="D17" s="126" t="s">
        <v>104</v>
      </c>
      <c r="E17" s="125"/>
      <c r="G17" s="205"/>
    </row>
    <row r="18" spans="2:7" s="121" customFormat="1" ht="15" customHeight="1">
      <c r="B18" s="122" t="s">
        <v>105</v>
      </c>
      <c r="C18" s="123">
        <v>9</v>
      </c>
      <c r="D18" s="124" t="s">
        <v>106</v>
      </c>
      <c r="E18" s="125">
        <v>0</v>
      </c>
      <c r="G18" s="205"/>
    </row>
    <row r="19" spans="2:7" s="121" customFormat="1" ht="15" customHeight="1">
      <c r="B19" s="122" t="s">
        <v>107</v>
      </c>
      <c r="C19" s="123">
        <v>10</v>
      </c>
      <c r="D19" s="124" t="s">
        <v>108</v>
      </c>
      <c r="E19" s="125">
        <v>0</v>
      </c>
      <c r="G19" s="205"/>
    </row>
    <row r="20" spans="2:7" s="121" customFormat="1" ht="15" customHeight="1">
      <c r="B20" s="122" t="s">
        <v>109</v>
      </c>
      <c r="C20" s="123">
        <v>11</v>
      </c>
      <c r="D20" s="124" t="s">
        <v>110</v>
      </c>
      <c r="E20" s="125">
        <v>0</v>
      </c>
      <c r="G20" s="205"/>
    </row>
    <row r="21" spans="2:7" s="121" customFormat="1" ht="15" customHeight="1">
      <c r="B21" s="122" t="s">
        <v>111</v>
      </c>
      <c r="C21" s="123">
        <v>12</v>
      </c>
      <c r="D21" s="124" t="s">
        <v>112</v>
      </c>
      <c r="E21" s="125">
        <v>2804598.1944816727</v>
      </c>
      <c r="G21" s="205"/>
    </row>
    <row r="22" spans="2:7" s="121" customFormat="1" ht="15" customHeight="1">
      <c r="B22" s="122" t="s">
        <v>113</v>
      </c>
      <c r="C22" s="123">
        <v>13</v>
      </c>
      <c r="D22" s="124" t="s">
        <v>114</v>
      </c>
      <c r="E22" s="125">
        <v>39889.33339290184</v>
      </c>
      <c r="G22" s="205"/>
    </row>
    <row r="23" spans="2:7" s="121" customFormat="1" ht="15" customHeight="1">
      <c r="B23" s="122" t="s">
        <v>115</v>
      </c>
      <c r="C23" s="123">
        <v>14</v>
      </c>
      <c r="D23" s="124" t="s">
        <v>116</v>
      </c>
      <c r="E23" s="125">
        <v>1692173.1541095886</v>
      </c>
      <c r="G23" s="205"/>
    </row>
    <row r="24" spans="2:7" s="121" customFormat="1" ht="15" customHeight="1">
      <c r="B24" s="122" t="s">
        <v>117</v>
      </c>
      <c r="C24" s="123">
        <v>15</v>
      </c>
      <c r="D24" s="124" t="s">
        <v>118</v>
      </c>
      <c r="E24" s="125">
        <v>0</v>
      </c>
      <c r="G24" s="205"/>
    </row>
    <row r="25" spans="2:7" s="121" customFormat="1" ht="15" customHeight="1">
      <c r="B25" s="122" t="s">
        <v>119</v>
      </c>
      <c r="C25" s="123">
        <v>16</v>
      </c>
      <c r="D25" s="124" t="s">
        <v>120</v>
      </c>
      <c r="E25" s="125">
        <v>100162.48</v>
      </c>
      <c r="G25" s="205"/>
    </row>
    <row r="26" spans="2:7" s="121" customFormat="1" ht="15" customHeight="1">
      <c r="B26" s="122" t="s">
        <v>121</v>
      </c>
      <c r="C26" s="123">
        <v>17</v>
      </c>
      <c r="D26" s="124" t="s">
        <v>122</v>
      </c>
      <c r="E26" s="125"/>
      <c r="G26" s="205"/>
    </row>
    <row r="27" spans="2:7" s="121" customFormat="1" ht="15" customHeight="1">
      <c r="B27" s="122" t="s">
        <v>123</v>
      </c>
      <c r="C27" s="123">
        <v>18</v>
      </c>
      <c r="D27" s="128" t="s">
        <v>124</v>
      </c>
      <c r="E27" s="125">
        <v>172197.41138962246</v>
      </c>
      <c r="G27" s="205"/>
    </row>
    <row r="28" spans="2:7" s="132" customFormat="1" ht="15" customHeight="1" thickBot="1">
      <c r="B28" s="129" t="s">
        <v>125</v>
      </c>
      <c r="C28" s="130">
        <v>19</v>
      </c>
      <c r="D28" s="131" t="s">
        <v>126</v>
      </c>
      <c r="E28" s="210">
        <f>SUM(E10:E27)</f>
        <v>19869886.120219328</v>
      </c>
      <c r="G28" s="205"/>
    </row>
    <row r="29" spans="2:7" s="116" customFormat="1" ht="6" customHeight="1">
      <c r="B29" s="133"/>
      <c r="C29" s="134"/>
      <c r="D29" s="135"/>
      <c r="E29" s="136"/>
      <c r="F29" s="121"/>
      <c r="G29" s="205"/>
    </row>
    <row r="30" spans="2:7" s="116" customFormat="1" ht="15.75" thickBot="1">
      <c r="B30" s="133"/>
      <c r="C30" s="219" t="s">
        <v>127</v>
      </c>
      <c r="D30" s="219"/>
      <c r="E30" s="219"/>
      <c r="G30" s="205"/>
    </row>
    <row r="31" spans="2:7" s="121" customFormat="1" ht="15" customHeight="1">
      <c r="B31" s="117" t="s">
        <v>128</v>
      </c>
      <c r="C31" s="118">
        <v>20</v>
      </c>
      <c r="D31" s="137" t="s">
        <v>129</v>
      </c>
      <c r="E31" s="120">
        <v>3763358.430451085</v>
      </c>
      <c r="G31" s="205"/>
    </row>
    <row r="32" spans="2:7" s="121" customFormat="1" ht="15" customHeight="1">
      <c r="B32" s="122" t="s">
        <v>130</v>
      </c>
      <c r="C32" s="123">
        <v>21</v>
      </c>
      <c r="D32" s="138" t="s">
        <v>131</v>
      </c>
      <c r="E32" s="125">
        <v>4875178.340102178</v>
      </c>
      <c r="G32" s="205"/>
    </row>
    <row r="33" spans="2:7" s="121" customFormat="1" ht="15" customHeight="1">
      <c r="B33" s="122" t="s">
        <v>132</v>
      </c>
      <c r="C33" s="123">
        <v>22</v>
      </c>
      <c r="D33" s="126" t="s">
        <v>133</v>
      </c>
      <c r="E33" s="125">
        <v>35238.12</v>
      </c>
      <c r="G33" s="205"/>
    </row>
    <row r="34" spans="2:7" s="121" customFormat="1" ht="15" customHeight="1">
      <c r="B34" s="122" t="s">
        <v>134</v>
      </c>
      <c r="C34" s="123">
        <v>23</v>
      </c>
      <c r="D34" s="138" t="s">
        <v>135</v>
      </c>
      <c r="E34" s="125">
        <v>0</v>
      </c>
      <c r="G34" s="205"/>
    </row>
    <row r="35" spans="2:7" s="121" customFormat="1" ht="15" customHeight="1">
      <c r="B35" s="122" t="s">
        <v>136</v>
      </c>
      <c r="C35" s="123">
        <v>24</v>
      </c>
      <c r="D35" s="138" t="s">
        <v>137</v>
      </c>
      <c r="E35" s="125">
        <v>0</v>
      </c>
      <c r="G35" s="205"/>
    </row>
    <row r="36" spans="2:7" s="121" customFormat="1" ht="15" customHeight="1">
      <c r="B36" s="122" t="s">
        <v>138</v>
      </c>
      <c r="C36" s="123">
        <v>25</v>
      </c>
      <c r="D36" s="138" t="s">
        <v>139</v>
      </c>
      <c r="E36" s="125">
        <v>0</v>
      </c>
      <c r="G36" s="205"/>
    </row>
    <row r="37" spans="2:7" s="121" customFormat="1" ht="15" customHeight="1">
      <c r="B37" s="122" t="s">
        <v>140</v>
      </c>
      <c r="C37" s="123">
        <v>26</v>
      </c>
      <c r="D37" s="138" t="s">
        <v>141</v>
      </c>
      <c r="E37" s="125">
        <v>0</v>
      </c>
      <c r="G37" s="205"/>
    </row>
    <row r="38" spans="2:7" s="121" customFormat="1" ht="15" customHeight="1">
      <c r="B38" s="122" t="s">
        <v>142</v>
      </c>
      <c r="C38" s="123">
        <v>27</v>
      </c>
      <c r="D38" s="138" t="s">
        <v>143</v>
      </c>
      <c r="E38" s="125">
        <v>383575.89433282206</v>
      </c>
      <c r="G38" s="205"/>
    </row>
    <row r="39" spans="2:7" s="121" customFormat="1" ht="15" customHeight="1">
      <c r="B39" s="122" t="s">
        <v>144</v>
      </c>
      <c r="C39" s="123">
        <v>28</v>
      </c>
      <c r="D39" s="138" t="s">
        <v>145</v>
      </c>
      <c r="E39" s="125">
        <v>6547.542</v>
      </c>
      <c r="G39" s="205"/>
    </row>
    <row r="40" spans="2:7" s="121" customFormat="1" ht="15" customHeight="1">
      <c r="B40" s="122" t="s">
        <v>146</v>
      </c>
      <c r="C40" s="123">
        <v>29</v>
      </c>
      <c r="D40" s="138" t="s">
        <v>147</v>
      </c>
      <c r="E40" s="125">
        <v>415053.8527015883</v>
      </c>
      <c r="G40" s="205"/>
    </row>
    <row r="41" spans="2:7" s="132" customFormat="1" ht="15" customHeight="1" thickBot="1">
      <c r="B41" s="129" t="s">
        <v>148</v>
      </c>
      <c r="C41" s="130">
        <v>30</v>
      </c>
      <c r="D41" s="139" t="s">
        <v>149</v>
      </c>
      <c r="E41" s="210">
        <f>SUM(E31:E40)</f>
        <v>9478952.179587672</v>
      </c>
      <c r="G41" s="205"/>
    </row>
    <row r="42" spans="2:7" s="142" customFormat="1" ht="6" customHeight="1">
      <c r="B42" s="140"/>
      <c r="C42" s="141"/>
      <c r="D42" s="135"/>
      <c r="E42" s="136"/>
      <c r="G42" s="205"/>
    </row>
    <row r="43" spans="2:7" s="116" customFormat="1" ht="15.75" thickBot="1">
      <c r="B43" s="143"/>
      <c r="C43" s="219" t="s">
        <v>150</v>
      </c>
      <c r="D43" s="219"/>
      <c r="E43" s="219"/>
      <c r="G43" s="205"/>
    </row>
    <row r="44" spans="2:7" s="121" customFormat="1" ht="15" customHeight="1">
      <c r="B44" s="117" t="s">
        <v>151</v>
      </c>
      <c r="C44" s="118">
        <v>31</v>
      </c>
      <c r="D44" s="137" t="s">
        <v>152</v>
      </c>
      <c r="E44" s="120">
        <v>6000000</v>
      </c>
      <c r="G44" s="205"/>
    </row>
    <row r="45" spans="2:7" s="121" customFormat="1" ht="15" customHeight="1">
      <c r="B45" s="122" t="s">
        <v>153</v>
      </c>
      <c r="C45" s="123">
        <v>32</v>
      </c>
      <c r="D45" s="138" t="s">
        <v>154</v>
      </c>
      <c r="E45" s="125"/>
      <c r="G45" s="205"/>
    </row>
    <row r="46" spans="2:7" s="121" customFormat="1" ht="15" customHeight="1">
      <c r="B46" s="122" t="s">
        <v>155</v>
      </c>
      <c r="C46" s="123">
        <v>33</v>
      </c>
      <c r="D46" s="138" t="s">
        <v>156</v>
      </c>
      <c r="E46" s="125"/>
      <c r="G46" s="205"/>
    </row>
    <row r="47" spans="2:7" s="121" customFormat="1" ht="15" customHeight="1">
      <c r="B47" s="122" t="s">
        <v>157</v>
      </c>
      <c r="C47" s="123">
        <v>34</v>
      </c>
      <c r="D47" s="138" t="s">
        <v>158</v>
      </c>
      <c r="E47" s="125">
        <v>3101837.581958354</v>
      </c>
      <c r="G47" s="205"/>
    </row>
    <row r="48" spans="2:7" s="121" customFormat="1" ht="15" customHeight="1">
      <c r="B48" s="122" t="s">
        <v>159</v>
      </c>
      <c r="C48" s="123">
        <v>35</v>
      </c>
      <c r="D48" s="138" t="s">
        <v>160</v>
      </c>
      <c r="E48" s="125">
        <v>1289096.3586733004</v>
      </c>
      <c r="G48" s="205"/>
    </row>
    <row r="49" spans="2:7" s="121" customFormat="1" ht="15" customHeight="1">
      <c r="B49" s="122" t="s">
        <v>161</v>
      </c>
      <c r="C49" s="123">
        <v>36</v>
      </c>
      <c r="D49" s="138" t="s">
        <v>162</v>
      </c>
      <c r="E49" s="125"/>
      <c r="G49" s="205"/>
    </row>
    <row r="50" spans="2:7" s="132" customFormat="1" ht="15" customHeight="1">
      <c r="B50" s="122" t="s">
        <v>163</v>
      </c>
      <c r="C50" s="144">
        <v>37</v>
      </c>
      <c r="D50" s="145" t="s">
        <v>164</v>
      </c>
      <c r="E50" s="211">
        <f>SUM(E44+E45-E46+E47+E48+E49)</f>
        <v>10390933.940631654</v>
      </c>
      <c r="G50" s="205"/>
    </row>
    <row r="51" spans="2:7" s="132" customFormat="1" ht="15" customHeight="1" thickBot="1">
      <c r="B51" s="129" t="s">
        <v>165</v>
      </c>
      <c r="C51" s="146">
        <v>38</v>
      </c>
      <c r="D51" s="147" t="s">
        <v>166</v>
      </c>
      <c r="E51" s="212">
        <f>E41+E50</f>
        <v>19869886.120219328</v>
      </c>
      <c r="G51" s="205"/>
    </row>
    <row r="52" spans="6:7" s="148" customFormat="1" ht="15">
      <c r="F52" s="200"/>
      <c r="G52" s="205"/>
    </row>
    <row r="53" s="202" customFormat="1" ht="15">
      <c r="E53" s="203"/>
    </row>
    <row r="54" spans="2:5" s="204" customFormat="1" ht="15">
      <c r="B54" s="202"/>
      <c r="C54" s="220"/>
      <c r="D54" s="221"/>
      <c r="E54" s="221"/>
    </row>
    <row r="55" spans="2:5" s="204" customFormat="1" ht="15">
      <c r="B55" s="202"/>
      <c r="C55" s="222"/>
      <c r="D55" s="223"/>
      <c r="E55" s="223"/>
    </row>
    <row r="56" spans="3:5" ht="15">
      <c r="C56" s="214"/>
      <c r="D56" s="214"/>
      <c r="E56" s="214"/>
    </row>
    <row r="57" spans="3:5" ht="15">
      <c r="C57" s="215"/>
      <c r="D57" s="215"/>
      <c r="E57" s="215"/>
    </row>
    <row r="58" spans="3:5" ht="15" customHeight="1">
      <c r="C58" s="214"/>
      <c r="D58" s="214"/>
      <c r="E58" s="214"/>
    </row>
    <row r="59" spans="3:5" ht="15">
      <c r="C59" s="215"/>
      <c r="D59" s="215"/>
      <c r="E59" s="215"/>
    </row>
  </sheetData>
  <sheetProtection/>
  <mergeCells count="11">
    <mergeCell ref="C59:E59"/>
    <mergeCell ref="C30:E30"/>
    <mergeCell ref="C43:E43"/>
    <mergeCell ref="C54:E54"/>
    <mergeCell ref="C55:E55"/>
    <mergeCell ref="C56:E56"/>
    <mergeCell ref="C57:E57"/>
    <mergeCell ref="B3:E3"/>
    <mergeCell ref="C5:E5"/>
    <mergeCell ref="C9:E9"/>
    <mergeCell ref="C58:E58"/>
  </mergeCells>
  <printOptions horizontalCentered="1"/>
  <pageMargins left="0.2" right="0.2" top="0.26" bottom="0.2" header="0.17" footer="0.16"/>
  <pageSetup fitToWidth="2"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1" tint="0.04998999834060669"/>
  </sheetPr>
  <dimension ref="B1:H81"/>
  <sheetViews>
    <sheetView showGridLines="0" zoomScale="90" zoomScaleNormal="90" zoomScalePageLayoutView="0" workbookViewId="0" topLeftCell="A1">
      <pane ySplit="6" topLeftCell="A7" activePane="bottomLeft" state="frozen"/>
      <selection pane="topLeft" activeCell="C120" sqref="C120"/>
      <selection pane="bottomLeft" activeCell="C25" sqref="C25"/>
    </sheetView>
  </sheetViews>
  <sheetFormatPr defaultColWidth="9.140625" defaultRowHeight="12.75"/>
  <cols>
    <col min="1" max="1" width="2.00390625" style="116" customWidth="1"/>
    <col min="2" max="2" width="11.00390625" style="116" customWidth="1"/>
    <col min="3" max="3" width="5.8515625" style="116" customWidth="1"/>
    <col min="4" max="4" width="81.7109375" style="116" customWidth="1"/>
    <col min="5" max="5" width="15.7109375" style="116" customWidth="1"/>
    <col min="6" max="16384" width="9.140625" style="116" customWidth="1"/>
  </cols>
  <sheetData>
    <row r="1" spans="2:5" ht="15" customHeight="1">
      <c r="B1" s="121" t="s">
        <v>242</v>
      </c>
      <c r="C1" s="121"/>
      <c r="D1" s="150"/>
      <c r="E1" s="194" t="s">
        <v>238</v>
      </c>
    </row>
    <row r="2" spans="2:5" ht="15" customHeight="1">
      <c r="B2" s="224" t="s">
        <v>245</v>
      </c>
      <c r="C2" s="224"/>
      <c r="D2" s="224"/>
      <c r="E2" s="224"/>
    </row>
    <row r="3" ht="15" customHeight="1"/>
    <row r="4" spans="4:5" s="151" customFormat="1" ht="12.75" customHeight="1">
      <c r="D4" s="225" t="s">
        <v>167</v>
      </c>
      <c r="E4" s="225"/>
    </row>
    <row r="5" ht="15" customHeight="1" thickBot="1">
      <c r="E5" s="192" t="s">
        <v>85</v>
      </c>
    </row>
    <row r="6" spans="2:5" s="154" customFormat="1" ht="45" customHeight="1" thickBot="1">
      <c r="B6" s="107" t="s">
        <v>86</v>
      </c>
      <c r="C6" s="152" t="s">
        <v>87</v>
      </c>
      <c r="D6" s="153"/>
      <c r="E6" s="111" t="s">
        <v>88</v>
      </c>
    </row>
    <row r="7" spans="3:5" s="142" customFormat="1" ht="9" customHeight="1">
      <c r="C7" s="155"/>
      <c r="D7" s="155"/>
      <c r="E7" s="156"/>
    </row>
    <row r="8" spans="3:5" s="142" customFormat="1" ht="15" customHeight="1" thickBot="1">
      <c r="C8" s="226" t="s">
        <v>168</v>
      </c>
      <c r="D8" s="226"/>
      <c r="E8" s="226"/>
    </row>
    <row r="9" spans="2:8" ht="15" customHeight="1">
      <c r="B9" s="157" t="s">
        <v>90</v>
      </c>
      <c r="C9" s="158">
        <v>1</v>
      </c>
      <c r="D9" s="159" t="s">
        <v>169</v>
      </c>
      <c r="E9" s="255">
        <v>7203347.250234589</v>
      </c>
      <c r="H9" s="206"/>
    </row>
    <row r="10" spans="2:8" ht="15" customHeight="1">
      <c r="B10" s="161" t="s">
        <v>91</v>
      </c>
      <c r="C10" s="162">
        <v>2</v>
      </c>
      <c r="D10" s="163" t="s">
        <v>170</v>
      </c>
      <c r="E10" s="256">
        <v>4865444.409009453</v>
      </c>
      <c r="H10" s="206"/>
    </row>
    <row r="11" spans="2:8" ht="15" customHeight="1">
      <c r="B11" s="161" t="s">
        <v>93</v>
      </c>
      <c r="C11" s="162">
        <v>3</v>
      </c>
      <c r="D11" s="165" t="s">
        <v>171</v>
      </c>
      <c r="E11" s="256">
        <v>-990715.014292253</v>
      </c>
      <c r="H11" s="206"/>
    </row>
    <row r="12" spans="2:8" ht="15" customHeight="1">
      <c r="B12" s="161" t="s">
        <v>95</v>
      </c>
      <c r="C12" s="162">
        <v>4</v>
      </c>
      <c r="D12" s="166" t="s">
        <v>172</v>
      </c>
      <c r="E12" s="256">
        <v>-828571.1703092065</v>
      </c>
      <c r="H12" s="206"/>
    </row>
    <row r="13" spans="2:8" s="121" customFormat="1" ht="15" customHeight="1">
      <c r="B13" s="161" t="s">
        <v>97</v>
      </c>
      <c r="C13" s="123">
        <v>5</v>
      </c>
      <c r="D13" s="124" t="s">
        <v>173</v>
      </c>
      <c r="E13" s="257">
        <f>E9-E10-E11+E12</f>
        <v>2500046.685208183</v>
      </c>
      <c r="H13" s="206"/>
    </row>
    <row r="14" spans="2:8" ht="15" customHeight="1">
      <c r="B14" s="161" t="s">
        <v>99</v>
      </c>
      <c r="C14" s="162">
        <v>6</v>
      </c>
      <c r="D14" s="163" t="s">
        <v>174</v>
      </c>
      <c r="E14" s="256">
        <v>2369325.3486601305</v>
      </c>
      <c r="H14" s="206"/>
    </row>
    <row r="15" spans="2:8" ht="15" customHeight="1">
      <c r="B15" s="161" t="s">
        <v>101</v>
      </c>
      <c r="C15" s="162">
        <v>7</v>
      </c>
      <c r="D15" s="163" t="s">
        <v>175</v>
      </c>
      <c r="E15" s="256">
        <v>1765210.1637899997</v>
      </c>
      <c r="H15" s="206"/>
    </row>
    <row r="16" spans="2:8" ht="15" customHeight="1">
      <c r="B16" s="161" t="s">
        <v>103</v>
      </c>
      <c r="C16" s="162">
        <v>8</v>
      </c>
      <c r="D16" s="165" t="s">
        <v>176</v>
      </c>
      <c r="E16" s="256">
        <v>-215821.3648550295</v>
      </c>
      <c r="H16" s="206"/>
    </row>
    <row r="17" spans="2:8" ht="15" customHeight="1">
      <c r="B17" s="161" t="s">
        <v>105</v>
      </c>
      <c r="C17" s="162">
        <v>9</v>
      </c>
      <c r="D17" s="165" t="s">
        <v>177</v>
      </c>
      <c r="E17" s="256">
        <v>-250483.032</v>
      </c>
      <c r="H17" s="206"/>
    </row>
    <row r="18" spans="2:8" ht="15" customHeight="1">
      <c r="B18" s="161" t="s">
        <v>107</v>
      </c>
      <c r="C18" s="162">
        <v>10</v>
      </c>
      <c r="D18" s="165" t="s">
        <v>178</v>
      </c>
      <c r="E18" s="256">
        <v>116630.02</v>
      </c>
      <c r="G18" s="142"/>
      <c r="H18" s="206"/>
    </row>
    <row r="19" spans="2:8" s="121" customFormat="1" ht="15" customHeight="1">
      <c r="B19" s="161" t="s">
        <v>109</v>
      </c>
      <c r="C19" s="123">
        <v>11</v>
      </c>
      <c r="D19" s="124" t="s">
        <v>179</v>
      </c>
      <c r="E19" s="257">
        <f>E14-E15+E16-E17-E18</f>
        <v>522146.83201510133</v>
      </c>
      <c r="G19" s="155"/>
      <c r="H19" s="206"/>
    </row>
    <row r="20" spans="2:8" s="121" customFormat="1" ht="15" customHeight="1">
      <c r="B20" s="161" t="s">
        <v>111</v>
      </c>
      <c r="C20" s="123">
        <v>12</v>
      </c>
      <c r="D20" s="124" t="s">
        <v>180</v>
      </c>
      <c r="E20" s="125"/>
      <c r="G20" s="155"/>
      <c r="H20" s="206"/>
    </row>
    <row r="21" spans="2:8" s="121" customFormat="1" ht="15" customHeight="1">
      <c r="B21" s="161" t="s">
        <v>113</v>
      </c>
      <c r="C21" s="123">
        <v>13</v>
      </c>
      <c r="D21" s="124" t="s">
        <v>181</v>
      </c>
      <c r="E21" s="257">
        <v>670289.9026329536</v>
      </c>
      <c r="G21" s="155"/>
      <c r="H21" s="206"/>
    </row>
    <row r="22" spans="2:8" s="121" customFormat="1" ht="15" customHeight="1" thickBot="1">
      <c r="B22" s="167" t="s">
        <v>115</v>
      </c>
      <c r="C22" s="168">
        <v>14</v>
      </c>
      <c r="D22" s="169" t="s">
        <v>182</v>
      </c>
      <c r="E22" s="170">
        <f>E13-E19-E20+E21</f>
        <v>2648189.755826035</v>
      </c>
      <c r="H22" s="206"/>
    </row>
    <row r="23" spans="3:8" ht="9" customHeight="1">
      <c r="C23" s="134"/>
      <c r="D23" s="171"/>
      <c r="E23" s="136"/>
      <c r="H23" s="206"/>
    </row>
    <row r="24" spans="3:8" ht="15" customHeight="1" thickBot="1">
      <c r="C24" s="226" t="s">
        <v>183</v>
      </c>
      <c r="D24" s="226"/>
      <c r="E24" s="226"/>
      <c r="H24" s="206"/>
    </row>
    <row r="25" spans="2:8" ht="15" customHeight="1">
      <c r="B25" s="157" t="s">
        <v>117</v>
      </c>
      <c r="C25" s="158">
        <v>15</v>
      </c>
      <c r="D25" s="159" t="s">
        <v>169</v>
      </c>
      <c r="E25" s="255">
        <v>224653.21596000003</v>
      </c>
      <c r="H25" s="206"/>
    </row>
    <row r="26" spans="2:8" ht="15" customHeight="1">
      <c r="B26" s="161" t="s">
        <v>119</v>
      </c>
      <c r="C26" s="162">
        <v>16</v>
      </c>
      <c r="D26" s="163" t="s">
        <v>170</v>
      </c>
      <c r="E26" s="256">
        <v>101142.004228</v>
      </c>
      <c r="G26" s="172"/>
      <c r="H26" s="206"/>
    </row>
    <row r="27" spans="2:8" ht="15" customHeight="1">
      <c r="B27" s="161" t="s">
        <v>121</v>
      </c>
      <c r="C27" s="162">
        <v>17</v>
      </c>
      <c r="D27" s="165" t="s">
        <v>171</v>
      </c>
      <c r="E27" s="256"/>
      <c r="G27" s="172"/>
      <c r="H27" s="206"/>
    </row>
    <row r="28" spans="2:8" ht="15" customHeight="1">
      <c r="B28" s="161" t="s">
        <v>123</v>
      </c>
      <c r="C28" s="162">
        <v>18</v>
      </c>
      <c r="D28" s="165" t="s">
        <v>172</v>
      </c>
      <c r="E28" s="256"/>
      <c r="H28" s="206"/>
    </row>
    <row r="29" spans="2:8" s="121" customFormat="1" ht="15" customHeight="1">
      <c r="B29" s="161" t="s">
        <v>125</v>
      </c>
      <c r="C29" s="123">
        <v>19</v>
      </c>
      <c r="D29" s="124" t="s">
        <v>184</v>
      </c>
      <c r="E29" s="257">
        <f>E25-E26-E27+E28</f>
        <v>123511.21173200003</v>
      </c>
      <c r="H29" s="206"/>
    </row>
    <row r="30" spans="2:8" ht="15" customHeight="1">
      <c r="B30" s="161" t="s">
        <v>128</v>
      </c>
      <c r="C30" s="162">
        <v>20</v>
      </c>
      <c r="D30" s="163" t="s">
        <v>174</v>
      </c>
      <c r="E30" s="256">
        <v>10608.26</v>
      </c>
      <c r="G30" s="172"/>
      <c r="H30" s="206"/>
    </row>
    <row r="31" spans="2:8" ht="15" customHeight="1">
      <c r="B31" s="161" t="s">
        <v>130</v>
      </c>
      <c r="C31" s="162">
        <v>21</v>
      </c>
      <c r="D31" s="163" t="s">
        <v>185</v>
      </c>
      <c r="E31" s="256">
        <v>9547.434</v>
      </c>
      <c r="H31" s="206"/>
    </row>
    <row r="32" spans="2:8" ht="15" customHeight="1">
      <c r="B32" s="161" t="s">
        <v>132</v>
      </c>
      <c r="C32" s="162">
        <v>22</v>
      </c>
      <c r="D32" s="165" t="s">
        <v>176</v>
      </c>
      <c r="E32" s="256">
        <v>17218.786302450004</v>
      </c>
      <c r="H32" s="206"/>
    </row>
    <row r="33" spans="2:8" ht="15" customHeight="1">
      <c r="B33" s="161" t="s">
        <v>134</v>
      </c>
      <c r="C33" s="162">
        <v>23</v>
      </c>
      <c r="D33" s="165" t="s">
        <v>177</v>
      </c>
      <c r="E33" s="256">
        <v>13722.048000000003</v>
      </c>
      <c r="H33" s="206"/>
    </row>
    <row r="34" spans="2:8" ht="15" customHeight="1">
      <c r="B34" s="161" t="s">
        <v>136</v>
      </c>
      <c r="C34" s="162">
        <v>24</v>
      </c>
      <c r="D34" s="165" t="s">
        <v>186</v>
      </c>
      <c r="E34" s="256"/>
      <c r="H34" s="206"/>
    </row>
    <row r="35" spans="2:8" s="121" customFormat="1" ht="15" customHeight="1">
      <c r="B35" s="161" t="s">
        <v>138</v>
      </c>
      <c r="C35" s="123">
        <v>25</v>
      </c>
      <c r="D35" s="124" t="s">
        <v>187</v>
      </c>
      <c r="E35" s="257">
        <f>E30-E31+E32-E33-E34</f>
        <v>4557.564302450002</v>
      </c>
      <c r="H35" s="206"/>
    </row>
    <row r="36" spans="2:8" ht="15" customHeight="1">
      <c r="B36" s="161" t="s">
        <v>140</v>
      </c>
      <c r="C36" s="162">
        <v>26</v>
      </c>
      <c r="D36" s="163" t="s">
        <v>188</v>
      </c>
      <c r="E36" s="256"/>
      <c r="H36" s="206"/>
    </row>
    <row r="37" spans="2:8" ht="15" customHeight="1">
      <c r="B37" s="161" t="s">
        <v>142</v>
      </c>
      <c r="C37" s="162">
        <v>27</v>
      </c>
      <c r="D37" s="165" t="s">
        <v>189</v>
      </c>
      <c r="E37" s="256"/>
      <c r="H37" s="206"/>
    </row>
    <row r="38" spans="2:8" s="121" customFormat="1" ht="15" customHeight="1">
      <c r="B38" s="161" t="s">
        <v>144</v>
      </c>
      <c r="C38" s="123">
        <v>28</v>
      </c>
      <c r="D38" s="124" t="s">
        <v>190</v>
      </c>
      <c r="E38" s="257">
        <f>E36-E37</f>
        <v>0</v>
      </c>
      <c r="H38" s="206"/>
    </row>
    <row r="39" spans="2:8" s="121" customFormat="1" ht="15" customHeight="1">
      <c r="B39" s="161" t="s">
        <v>146</v>
      </c>
      <c r="C39" s="123">
        <v>29</v>
      </c>
      <c r="D39" s="124" t="s">
        <v>191</v>
      </c>
      <c r="E39" s="257"/>
      <c r="H39" s="206"/>
    </row>
    <row r="40" spans="2:8" s="121" customFormat="1" ht="15" customHeight="1">
      <c r="B40" s="161" t="s">
        <v>148</v>
      </c>
      <c r="C40" s="123">
        <v>30</v>
      </c>
      <c r="D40" s="124" t="s">
        <v>181</v>
      </c>
      <c r="E40" s="257">
        <v>0</v>
      </c>
      <c r="H40" s="206"/>
    </row>
    <row r="41" spans="2:8" s="121" customFormat="1" ht="15" customHeight="1" thickBot="1">
      <c r="B41" s="167" t="s">
        <v>151</v>
      </c>
      <c r="C41" s="168">
        <v>31</v>
      </c>
      <c r="D41" s="169" t="s">
        <v>192</v>
      </c>
      <c r="E41" s="170">
        <f>E29-E35+E38-E39+E40</f>
        <v>118953.64742955002</v>
      </c>
      <c r="H41" s="206"/>
    </row>
    <row r="42" spans="3:8" s="155" customFormat="1" ht="9" customHeight="1" thickBot="1">
      <c r="C42" s="134"/>
      <c r="D42" s="173"/>
      <c r="E42" s="174"/>
      <c r="H42" s="206"/>
    </row>
    <row r="43" spans="2:8" s="121" customFormat="1" ht="15" customHeight="1" thickBot="1">
      <c r="B43" s="175" t="s">
        <v>153</v>
      </c>
      <c r="C43" s="176">
        <v>32</v>
      </c>
      <c r="D43" s="177" t="s">
        <v>193</v>
      </c>
      <c r="E43" s="178">
        <f>E22+E41</f>
        <v>2767143.403255585</v>
      </c>
      <c r="H43" s="206"/>
    </row>
    <row r="44" spans="3:8" ht="9" customHeight="1">
      <c r="C44" s="134"/>
      <c r="D44" s="173"/>
      <c r="E44" s="136"/>
      <c r="H44" s="206"/>
    </row>
    <row r="45" spans="3:8" ht="15" customHeight="1" thickBot="1">
      <c r="C45" s="134"/>
      <c r="D45" s="226" t="s">
        <v>194</v>
      </c>
      <c r="E45" s="226"/>
      <c r="H45" s="206"/>
    </row>
    <row r="46" spans="2:8" ht="15" customHeight="1">
      <c r="B46" s="157" t="s">
        <v>155</v>
      </c>
      <c r="C46" s="158">
        <v>33</v>
      </c>
      <c r="D46" s="179" t="s">
        <v>195</v>
      </c>
      <c r="E46" s="160">
        <v>0</v>
      </c>
      <c r="H46" s="206"/>
    </row>
    <row r="47" spans="2:8" ht="15" customHeight="1">
      <c r="B47" s="161" t="s">
        <v>157</v>
      </c>
      <c r="C47" s="162">
        <v>34</v>
      </c>
      <c r="D47" s="163" t="s">
        <v>196</v>
      </c>
      <c r="E47" s="164">
        <v>0</v>
      </c>
      <c r="H47" s="206"/>
    </row>
    <row r="48" spans="2:8" ht="15" customHeight="1">
      <c r="B48" s="180" t="s">
        <v>159</v>
      </c>
      <c r="C48" s="162">
        <v>35</v>
      </c>
      <c r="D48" s="163" t="s">
        <v>197</v>
      </c>
      <c r="E48" s="164">
        <v>0</v>
      </c>
      <c r="H48" s="206"/>
    </row>
    <row r="49" spans="2:8" s="121" customFormat="1" ht="15" customHeight="1" thickBot="1">
      <c r="B49" s="167" t="s">
        <v>161</v>
      </c>
      <c r="C49" s="168">
        <v>36</v>
      </c>
      <c r="D49" s="169" t="s">
        <v>198</v>
      </c>
      <c r="E49" s="170">
        <f>E46-E47-E48</f>
        <v>0</v>
      </c>
      <c r="H49" s="206"/>
    </row>
    <row r="50" spans="3:8" ht="8.25" customHeight="1">
      <c r="C50" s="134"/>
      <c r="D50" s="171"/>
      <c r="E50" s="136"/>
      <c r="H50" s="206"/>
    </row>
    <row r="51" spans="3:8" ht="15" customHeight="1" thickBot="1">
      <c r="C51" s="226" t="s">
        <v>199</v>
      </c>
      <c r="D51" s="226"/>
      <c r="E51" s="226"/>
      <c r="H51" s="206"/>
    </row>
    <row r="52" spans="2:8" ht="15" customHeight="1">
      <c r="B52" s="157" t="s">
        <v>163</v>
      </c>
      <c r="C52" s="158">
        <v>37</v>
      </c>
      <c r="D52" s="159" t="s">
        <v>200</v>
      </c>
      <c r="E52" s="255">
        <v>911952.4883561643</v>
      </c>
      <c r="H52" s="206"/>
    </row>
    <row r="53" spans="2:8" ht="15" customHeight="1">
      <c r="B53" s="161" t="s">
        <v>165</v>
      </c>
      <c r="C53" s="162">
        <v>38</v>
      </c>
      <c r="D53" s="165" t="s">
        <v>201</v>
      </c>
      <c r="E53" s="256">
        <v>0</v>
      </c>
      <c r="H53" s="206"/>
    </row>
    <row r="54" spans="2:8" ht="15" customHeight="1">
      <c r="B54" s="161" t="s">
        <v>202</v>
      </c>
      <c r="C54" s="162">
        <v>39</v>
      </c>
      <c r="D54" s="165" t="s">
        <v>203</v>
      </c>
      <c r="E54" s="256">
        <v>36813.69863013699</v>
      </c>
      <c r="H54" s="206"/>
    </row>
    <row r="55" spans="2:8" ht="15" customHeight="1">
      <c r="B55" s="161" t="s">
        <v>204</v>
      </c>
      <c r="C55" s="162">
        <v>40</v>
      </c>
      <c r="D55" s="165" t="s">
        <v>205</v>
      </c>
      <c r="E55" s="164">
        <v>0</v>
      </c>
      <c r="H55" s="206"/>
    </row>
    <row r="56" spans="2:8" ht="15" customHeight="1">
      <c r="B56" s="161" t="s">
        <v>206</v>
      </c>
      <c r="C56" s="162">
        <v>41</v>
      </c>
      <c r="D56" s="165" t="s">
        <v>108</v>
      </c>
      <c r="E56" s="164">
        <v>0</v>
      </c>
      <c r="H56" s="206"/>
    </row>
    <row r="57" spans="2:8" ht="15" customHeight="1">
      <c r="B57" s="161" t="s">
        <v>207</v>
      </c>
      <c r="C57" s="162">
        <v>42</v>
      </c>
      <c r="D57" s="165" t="s">
        <v>110</v>
      </c>
      <c r="E57" s="164">
        <v>0</v>
      </c>
      <c r="H57" s="206"/>
    </row>
    <row r="58" spans="2:8" ht="15" customHeight="1">
      <c r="B58" s="161" t="s">
        <v>208</v>
      </c>
      <c r="C58" s="162">
        <v>43</v>
      </c>
      <c r="D58" s="165" t="s">
        <v>118</v>
      </c>
      <c r="E58" s="164">
        <v>0</v>
      </c>
      <c r="H58" s="206"/>
    </row>
    <row r="59" spans="2:8" ht="15" customHeight="1">
      <c r="B59" s="161" t="s">
        <v>209</v>
      </c>
      <c r="C59" s="162">
        <v>44</v>
      </c>
      <c r="D59" s="165" t="s">
        <v>210</v>
      </c>
      <c r="E59" s="164">
        <v>0</v>
      </c>
      <c r="H59" s="206"/>
    </row>
    <row r="60" spans="2:8" ht="15" customHeight="1">
      <c r="B60" s="161" t="s">
        <v>211</v>
      </c>
      <c r="C60" s="162">
        <v>45</v>
      </c>
      <c r="D60" s="165" t="s">
        <v>212</v>
      </c>
      <c r="E60" s="164">
        <v>0</v>
      </c>
      <c r="H60" s="206"/>
    </row>
    <row r="61" spans="2:8" s="171" customFormat="1" ht="15" customHeight="1" thickBot="1">
      <c r="B61" s="167" t="s">
        <v>213</v>
      </c>
      <c r="C61" s="181">
        <v>46</v>
      </c>
      <c r="D61" s="182" t="s">
        <v>214</v>
      </c>
      <c r="E61" s="170">
        <f>SUM(E52:E60)</f>
        <v>948766.1869863013</v>
      </c>
      <c r="H61" s="206"/>
    </row>
    <row r="62" spans="3:8" s="171" customFormat="1" ht="9" customHeight="1">
      <c r="C62" s="134"/>
      <c r="E62" s="174"/>
      <c r="H62" s="206"/>
    </row>
    <row r="63" spans="3:8" s="171" customFormat="1" ht="15" customHeight="1" thickBot="1">
      <c r="C63" s="227" t="s">
        <v>215</v>
      </c>
      <c r="D63" s="227"/>
      <c r="E63" s="227"/>
      <c r="H63" s="206"/>
    </row>
    <row r="64" spans="2:8" ht="15" customHeight="1">
      <c r="B64" s="157" t="s">
        <v>216</v>
      </c>
      <c r="C64" s="158">
        <v>47</v>
      </c>
      <c r="D64" s="183" t="s">
        <v>217</v>
      </c>
      <c r="E64" s="255">
        <v>1431235.0099999995</v>
      </c>
      <c r="H64" s="206"/>
    </row>
    <row r="65" spans="2:8" ht="15" customHeight="1">
      <c r="B65" s="161" t="s">
        <v>218</v>
      </c>
      <c r="C65" s="162">
        <v>48</v>
      </c>
      <c r="D65" s="184" t="s">
        <v>219</v>
      </c>
      <c r="E65" s="256">
        <v>452632.8650786983</v>
      </c>
      <c r="H65" s="206"/>
    </row>
    <row r="66" spans="2:8" ht="15" customHeight="1">
      <c r="B66" s="161" t="s">
        <v>220</v>
      </c>
      <c r="C66" s="162">
        <v>49</v>
      </c>
      <c r="D66" s="184" t="s">
        <v>221</v>
      </c>
      <c r="E66" s="256">
        <v>8720.973504109586</v>
      </c>
      <c r="H66" s="206"/>
    </row>
    <row r="67" spans="2:8" ht="15" customHeight="1">
      <c r="B67" s="161" t="s">
        <v>222</v>
      </c>
      <c r="C67" s="162">
        <v>50</v>
      </c>
      <c r="D67" s="184" t="s">
        <v>223</v>
      </c>
      <c r="E67" s="256">
        <v>99755.90260273969</v>
      </c>
      <c r="H67" s="206"/>
    </row>
    <row r="68" spans="2:8" ht="15" customHeight="1">
      <c r="B68" s="161" t="s">
        <v>224</v>
      </c>
      <c r="C68" s="162">
        <v>51</v>
      </c>
      <c r="D68" s="184" t="s">
        <v>225</v>
      </c>
      <c r="E68" s="256">
        <v>0</v>
      </c>
      <c r="H68" s="206"/>
    </row>
    <row r="69" spans="2:8" ht="15" customHeight="1">
      <c r="B69" s="161" t="s">
        <v>226</v>
      </c>
      <c r="C69" s="162">
        <v>52</v>
      </c>
      <c r="D69" s="184" t="s">
        <v>227</v>
      </c>
      <c r="E69" s="258"/>
      <c r="H69" s="206"/>
    </row>
    <row r="70" spans="2:8" ht="15" customHeight="1" thickBot="1">
      <c r="B70" s="185" t="s">
        <v>228</v>
      </c>
      <c r="C70" s="186">
        <v>53</v>
      </c>
      <c r="D70" s="187" t="s">
        <v>229</v>
      </c>
      <c r="E70" s="259">
        <v>-214272.04987194596</v>
      </c>
      <c r="H70" s="206"/>
    </row>
    <row r="71" spans="3:8" s="142" customFormat="1" ht="9" customHeight="1" thickBot="1">
      <c r="C71" s="141"/>
      <c r="D71" s="188"/>
      <c r="E71" s="189"/>
      <c r="H71" s="206"/>
    </row>
    <row r="72" spans="2:8" s="121" customFormat="1" ht="15" customHeight="1">
      <c r="B72" s="157" t="s">
        <v>230</v>
      </c>
      <c r="C72" s="118">
        <v>54</v>
      </c>
      <c r="D72" s="119" t="s">
        <v>231</v>
      </c>
      <c r="E72" s="120">
        <f>E43+E49+E61-E64-E65-E66-E67-E68-E69+E70</f>
        <v>1509292.7891843934</v>
      </c>
      <c r="H72" s="206"/>
    </row>
    <row r="73" spans="2:8" s="121" customFormat="1" ht="15" customHeight="1">
      <c r="B73" s="161" t="s">
        <v>232</v>
      </c>
      <c r="C73" s="123">
        <v>55</v>
      </c>
      <c r="D73" s="190" t="s">
        <v>233</v>
      </c>
      <c r="E73" s="213">
        <f>E72*15%</f>
        <v>226393.918377659</v>
      </c>
      <c r="H73" s="206"/>
    </row>
    <row r="74" spans="2:8" s="121" customFormat="1" ht="15" customHeight="1" thickBot="1">
      <c r="B74" s="167" t="s">
        <v>234</v>
      </c>
      <c r="C74" s="168">
        <v>56</v>
      </c>
      <c r="D74" s="169" t="s">
        <v>235</v>
      </c>
      <c r="E74" s="170">
        <f>E72-E73</f>
        <v>1282898.8708067343</v>
      </c>
      <c r="H74" s="206"/>
    </row>
    <row r="75" ht="15">
      <c r="D75" s="191"/>
    </row>
    <row r="76" spans="2:5" ht="15">
      <c r="B76" s="201"/>
      <c r="C76" s="220"/>
      <c r="D76" s="221"/>
      <c r="E76" s="221"/>
    </row>
    <row r="77" spans="3:5" ht="15">
      <c r="C77" s="215"/>
      <c r="D77" s="215"/>
      <c r="E77" s="215"/>
    </row>
    <row r="78" spans="3:5" ht="15">
      <c r="C78" s="214"/>
      <c r="D78" s="214"/>
      <c r="E78" s="214"/>
    </row>
    <row r="79" spans="3:5" ht="15">
      <c r="C79" s="215"/>
      <c r="D79" s="215"/>
      <c r="E79" s="215"/>
    </row>
    <row r="80" spans="3:5" ht="15">
      <c r="C80" s="214"/>
      <c r="D80" s="214"/>
      <c r="E80" s="214"/>
    </row>
    <row r="81" spans="3:5" ht="15">
      <c r="C81" s="215"/>
      <c r="D81" s="215"/>
      <c r="E81" s="215"/>
    </row>
  </sheetData>
  <sheetProtection/>
  <mergeCells count="13">
    <mergeCell ref="C81:E81"/>
    <mergeCell ref="C24:E24"/>
    <mergeCell ref="D45:E45"/>
    <mergeCell ref="C51:E51"/>
    <mergeCell ref="C63:E63"/>
    <mergeCell ref="C76:E76"/>
    <mergeCell ref="C77:E77"/>
    <mergeCell ref="B2:E2"/>
    <mergeCell ref="D4:E4"/>
    <mergeCell ref="C8:E8"/>
    <mergeCell ref="C78:E78"/>
    <mergeCell ref="C79:E79"/>
    <mergeCell ref="C80:E80"/>
  </mergeCells>
  <printOptions horizontalCentered="1"/>
  <pageMargins left="0.2" right="0.2" top="0.26" bottom="0.2" header="0.17" footer="0.17"/>
  <pageSetup horizontalDpi="600" verticalDpi="600" orientation="portrait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1" tint="0.34999001026153564"/>
  </sheetPr>
  <dimension ref="A1:AX53"/>
  <sheetViews>
    <sheetView tabSelected="1" zoomScale="90" zoomScaleNormal="90" zoomScaleSheetLayoutView="50" zoomScalePageLayoutView="0" workbookViewId="0" topLeftCell="A1">
      <selection activeCell="B4" sqref="B4"/>
    </sheetView>
  </sheetViews>
  <sheetFormatPr defaultColWidth="9.140625" defaultRowHeight="12.75"/>
  <cols>
    <col min="1" max="1" width="5.8515625" style="5" customWidth="1"/>
    <col min="2" max="2" width="49.57421875" style="5" customWidth="1"/>
    <col min="3" max="3" width="8.421875" style="5" customWidth="1"/>
    <col min="4" max="4" width="8.8515625" style="5" customWidth="1"/>
    <col min="5" max="5" width="6.140625" style="5" customWidth="1"/>
    <col min="6" max="6" width="11.00390625" style="5" customWidth="1"/>
    <col min="7" max="7" width="13.28125" style="5" customWidth="1"/>
    <col min="8" max="8" width="19.140625" style="5" customWidth="1"/>
    <col min="9" max="9" width="11.8515625" style="5" customWidth="1"/>
    <col min="10" max="10" width="11.421875" style="5" customWidth="1"/>
    <col min="11" max="11" width="9.8515625" style="5" customWidth="1"/>
    <col min="12" max="12" width="10.00390625" style="5" bestFit="1" customWidth="1"/>
    <col min="13" max="13" width="6.7109375" style="5" customWidth="1"/>
    <col min="14" max="14" width="13.8515625" style="5" customWidth="1"/>
    <col min="15" max="15" width="12.140625" style="5" customWidth="1"/>
    <col min="16" max="16" width="13.57421875" style="5" customWidth="1"/>
    <col min="17" max="17" width="10.28125" style="5" customWidth="1"/>
    <col min="18" max="18" width="10.00390625" style="5" bestFit="1" customWidth="1"/>
    <col min="19" max="20" width="9.140625" style="5" customWidth="1"/>
    <col min="21" max="21" width="11.421875" style="5" customWidth="1"/>
    <col min="22" max="25" width="9.140625" style="5" customWidth="1"/>
    <col min="26" max="26" width="10.140625" style="5" customWidth="1"/>
    <col min="27" max="27" width="9.140625" style="5" customWidth="1"/>
    <col min="28" max="28" width="4.8515625" style="5" customWidth="1"/>
    <col min="29" max="32" width="9.140625" style="5" customWidth="1"/>
    <col min="33" max="34" width="10.28125" style="5" customWidth="1"/>
    <col min="35" max="36" width="10.7109375" style="5" customWidth="1"/>
    <col min="37" max="38" width="9.140625" style="5" customWidth="1"/>
    <col min="39" max="16384" width="9.140625" style="5" customWidth="1"/>
  </cols>
  <sheetData>
    <row r="1" spans="1:8" ht="15">
      <c r="A1" s="247" t="s">
        <v>236</v>
      </c>
      <c r="B1" s="247"/>
      <c r="C1" s="103"/>
      <c r="D1" s="103"/>
      <c r="E1" s="103"/>
      <c r="F1" s="103"/>
      <c r="G1" s="103"/>
      <c r="H1" s="103"/>
    </row>
    <row r="2" spans="1:8" ht="15">
      <c r="A2" s="195" t="s">
        <v>240</v>
      </c>
      <c r="C2" s="103"/>
      <c r="D2" s="103"/>
      <c r="E2" s="103"/>
      <c r="F2" s="103"/>
      <c r="G2" s="103"/>
      <c r="H2" s="103"/>
    </row>
    <row r="3" spans="1:8" ht="15">
      <c r="A3" s="196" t="s">
        <v>242</v>
      </c>
      <c r="C3" s="103"/>
      <c r="D3" s="103"/>
      <c r="E3" s="103"/>
      <c r="F3" s="103"/>
      <c r="G3" s="103"/>
      <c r="H3" s="103"/>
    </row>
    <row r="4" spans="1:8" ht="15">
      <c r="A4" s="196" t="str">
        <f>'IS'!B2</f>
        <v>ანგარიშგების პერიოდი: 01/01/2020-31/12/2020</v>
      </c>
      <c r="C4" s="103"/>
      <c r="D4" s="103"/>
      <c r="E4" s="103"/>
      <c r="F4" s="103"/>
      <c r="G4" s="103"/>
      <c r="H4" s="103"/>
    </row>
    <row r="5" spans="1:8" ht="15">
      <c r="A5" s="103"/>
      <c r="B5" s="103"/>
      <c r="C5" s="103"/>
      <c r="D5" s="103"/>
      <c r="E5" s="103"/>
      <c r="F5" s="103"/>
      <c r="G5" s="103"/>
      <c r="H5" s="103"/>
    </row>
    <row r="6" spans="1:38" ht="15" customHeight="1">
      <c r="A6" s="103"/>
      <c r="B6" s="103"/>
      <c r="C6" s="239" t="s">
        <v>82</v>
      </c>
      <c r="D6" s="239"/>
      <c r="E6" s="239"/>
      <c r="F6" s="239"/>
      <c r="G6" s="239"/>
      <c r="H6" s="239"/>
      <c r="I6" s="239"/>
      <c r="J6" s="239"/>
      <c r="K6" s="239"/>
      <c r="L6" s="239"/>
      <c r="M6" s="239"/>
      <c r="N6" s="239"/>
      <c r="O6" s="239"/>
      <c r="P6" s="239"/>
      <c r="Q6" s="239"/>
      <c r="R6" s="239"/>
      <c r="S6" s="239"/>
      <c r="T6" s="239"/>
      <c r="U6" s="239"/>
      <c r="V6" s="239"/>
      <c r="W6" s="239"/>
      <c r="X6" s="239"/>
      <c r="Y6" s="239"/>
      <c r="Z6" s="239"/>
      <c r="AA6" s="239"/>
      <c r="AC6" s="241" t="s">
        <v>83</v>
      </c>
      <c r="AD6" s="241"/>
      <c r="AE6" s="241"/>
      <c r="AF6" s="241"/>
      <c r="AG6" s="241"/>
      <c r="AH6" s="241"/>
      <c r="AI6" s="241"/>
      <c r="AJ6" s="241"/>
      <c r="AK6" s="241"/>
      <c r="AL6" s="241"/>
    </row>
    <row r="7" spans="1:38" ht="15.75" customHeight="1" thickBot="1">
      <c r="A7" s="103"/>
      <c r="B7" s="103"/>
      <c r="C7" s="240"/>
      <c r="D7" s="240"/>
      <c r="E7" s="240"/>
      <c r="F7" s="240"/>
      <c r="G7" s="240"/>
      <c r="H7" s="240"/>
      <c r="I7" s="240"/>
      <c r="J7" s="240"/>
      <c r="K7" s="240"/>
      <c r="L7" s="240"/>
      <c r="M7" s="240"/>
      <c r="N7" s="240"/>
      <c r="O7" s="240"/>
      <c r="P7" s="240"/>
      <c r="Q7" s="240"/>
      <c r="R7" s="240"/>
      <c r="S7" s="240"/>
      <c r="T7" s="240"/>
      <c r="U7" s="240"/>
      <c r="V7" s="240"/>
      <c r="W7" s="240"/>
      <c r="X7" s="240"/>
      <c r="Y7" s="240"/>
      <c r="Z7" s="240"/>
      <c r="AA7" s="240"/>
      <c r="AC7" s="242"/>
      <c r="AD7" s="242"/>
      <c r="AE7" s="242"/>
      <c r="AF7" s="242"/>
      <c r="AG7" s="242"/>
      <c r="AH7" s="242"/>
      <c r="AI7" s="242"/>
      <c r="AJ7" s="242"/>
      <c r="AK7" s="242"/>
      <c r="AL7" s="242"/>
    </row>
    <row r="8" spans="1:38" s="1" customFormat="1" ht="89.25" customHeight="1">
      <c r="A8" s="248" t="s">
        <v>23</v>
      </c>
      <c r="B8" s="243" t="s">
        <v>70</v>
      </c>
      <c r="C8" s="254" t="s">
        <v>22</v>
      </c>
      <c r="D8" s="232"/>
      <c r="E8" s="232"/>
      <c r="F8" s="232"/>
      <c r="G8" s="232"/>
      <c r="H8" s="244" t="s">
        <v>239</v>
      </c>
      <c r="I8" s="232" t="s">
        <v>71</v>
      </c>
      <c r="J8" s="232"/>
      <c r="K8" s="232" t="s">
        <v>72</v>
      </c>
      <c r="L8" s="232"/>
      <c r="M8" s="232"/>
      <c r="N8" s="232"/>
      <c r="O8" s="232"/>
      <c r="P8" s="232" t="s">
        <v>73</v>
      </c>
      <c r="Q8" s="232"/>
      <c r="R8" s="232" t="s">
        <v>74</v>
      </c>
      <c r="S8" s="232"/>
      <c r="T8" s="232"/>
      <c r="U8" s="232"/>
      <c r="V8" s="232"/>
      <c r="W8" s="232"/>
      <c r="X8" s="232"/>
      <c r="Y8" s="232"/>
      <c r="Z8" s="232" t="s">
        <v>77</v>
      </c>
      <c r="AA8" s="243"/>
      <c r="AC8" s="231" t="s">
        <v>71</v>
      </c>
      <c r="AD8" s="232"/>
      <c r="AE8" s="232" t="s">
        <v>72</v>
      </c>
      <c r="AF8" s="232"/>
      <c r="AG8" s="232" t="s">
        <v>78</v>
      </c>
      <c r="AH8" s="232"/>
      <c r="AI8" s="232" t="s">
        <v>79</v>
      </c>
      <c r="AJ8" s="232"/>
      <c r="AK8" s="232" t="s">
        <v>77</v>
      </c>
      <c r="AL8" s="243"/>
    </row>
    <row r="9" spans="1:38" s="1" customFormat="1" ht="50.25" customHeight="1">
      <c r="A9" s="249"/>
      <c r="B9" s="251"/>
      <c r="C9" s="253" t="s">
        <v>15</v>
      </c>
      <c r="D9" s="230"/>
      <c r="E9" s="230"/>
      <c r="F9" s="230"/>
      <c r="G9" s="12" t="s">
        <v>16</v>
      </c>
      <c r="H9" s="245"/>
      <c r="I9" s="228" t="s">
        <v>0</v>
      </c>
      <c r="J9" s="228" t="s">
        <v>1</v>
      </c>
      <c r="K9" s="230" t="s">
        <v>0</v>
      </c>
      <c r="L9" s="230"/>
      <c r="M9" s="230"/>
      <c r="N9" s="230"/>
      <c r="O9" s="12" t="s">
        <v>1</v>
      </c>
      <c r="P9" s="228" t="s">
        <v>80</v>
      </c>
      <c r="Q9" s="228" t="s">
        <v>81</v>
      </c>
      <c r="R9" s="230" t="s">
        <v>75</v>
      </c>
      <c r="S9" s="230"/>
      <c r="T9" s="230"/>
      <c r="U9" s="230"/>
      <c r="V9" s="230" t="s">
        <v>76</v>
      </c>
      <c r="W9" s="230"/>
      <c r="X9" s="230"/>
      <c r="Y9" s="230"/>
      <c r="Z9" s="228" t="s">
        <v>17</v>
      </c>
      <c r="AA9" s="235" t="s">
        <v>18</v>
      </c>
      <c r="AC9" s="233" t="s">
        <v>0</v>
      </c>
      <c r="AD9" s="228" t="s">
        <v>1</v>
      </c>
      <c r="AE9" s="228" t="s">
        <v>0</v>
      </c>
      <c r="AF9" s="228" t="s">
        <v>1</v>
      </c>
      <c r="AG9" s="228" t="s">
        <v>80</v>
      </c>
      <c r="AH9" s="228" t="s">
        <v>81</v>
      </c>
      <c r="AI9" s="228" t="s">
        <v>75</v>
      </c>
      <c r="AJ9" s="228" t="s">
        <v>76</v>
      </c>
      <c r="AK9" s="228" t="s">
        <v>17</v>
      </c>
      <c r="AL9" s="235" t="s">
        <v>18</v>
      </c>
    </row>
    <row r="10" spans="1:38" s="1" customFormat="1" ht="102.75" customHeight="1" thickBot="1">
      <c r="A10" s="250"/>
      <c r="B10" s="252"/>
      <c r="C10" s="55" t="s">
        <v>19</v>
      </c>
      <c r="D10" s="2" t="s">
        <v>20</v>
      </c>
      <c r="E10" s="2" t="s">
        <v>21</v>
      </c>
      <c r="F10" s="2" t="s">
        <v>10</v>
      </c>
      <c r="G10" s="2" t="s">
        <v>10</v>
      </c>
      <c r="H10" s="246"/>
      <c r="I10" s="229"/>
      <c r="J10" s="229"/>
      <c r="K10" s="2" t="s">
        <v>19</v>
      </c>
      <c r="L10" s="2" t="s">
        <v>20</v>
      </c>
      <c r="M10" s="2" t="s">
        <v>21</v>
      </c>
      <c r="N10" s="2" t="s">
        <v>10</v>
      </c>
      <c r="O10" s="2" t="s">
        <v>10</v>
      </c>
      <c r="P10" s="229"/>
      <c r="Q10" s="229"/>
      <c r="R10" s="2" t="s">
        <v>19</v>
      </c>
      <c r="S10" s="2" t="s">
        <v>20</v>
      </c>
      <c r="T10" s="2" t="s">
        <v>21</v>
      </c>
      <c r="U10" s="2" t="s">
        <v>10</v>
      </c>
      <c r="V10" s="2" t="s">
        <v>19</v>
      </c>
      <c r="W10" s="2" t="s">
        <v>20</v>
      </c>
      <c r="X10" s="2" t="s">
        <v>21</v>
      </c>
      <c r="Y10" s="2" t="s">
        <v>10</v>
      </c>
      <c r="Z10" s="229"/>
      <c r="AA10" s="236"/>
      <c r="AC10" s="234"/>
      <c r="AD10" s="229"/>
      <c r="AE10" s="229"/>
      <c r="AF10" s="229"/>
      <c r="AG10" s="229"/>
      <c r="AH10" s="229"/>
      <c r="AI10" s="229"/>
      <c r="AJ10" s="229"/>
      <c r="AK10" s="229"/>
      <c r="AL10" s="236"/>
    </row>
    <row r="11" spans="1:42" s="1" customFormat="1" ht="24.75" customHeight="1" thickBot="1">
      <c r="A11" s="13" t="s">
        <v>24</v>
      </c>
      <c r="B11" s="3" t="s">
        <v>25</v>
      </c>
      <c r="C11" s="57">
        <f>SUM(C12:C15)</f>
        <v>13</v>
      </c>
      <c r="D11" s="58">
        <f>SUM(D12:D15)</f>
        <v>0</v>
      </c>
      <c r="E11" s="58">
        <f>SUM(E12:E15)</f>
        <v>0</v>
      </c>
      <c r="F11" s="58">
        <f>SUM(F12:F15)</f>
        <v>13</v>
      </c>
      <c r="G11" s="58">
        <f>SUM(G12:G15)</f>
        <v>2</v>
      </c>
      <c r="H11" s="31"/>
      <c r="I11" s="58">
        <f aca="true" t="shared" si="0" ref="I11:AA11">SUM(I12:I15)</f>
        <v>224653.21596000003</v>
      </c>
      <c r="J11" s="58">
        <f t="shared" si="0"/>
        <v>101142.004228</v>
      </c>
      <c r="K11" s="58">
        <f t="shared" si="0"/>
        <v>224653.21596000003</v>
      </c>
      <c r="L11" s="58">
        <f t="shared" si="0"/>
        <v>0</v>
      </c>
      <c r="M11" s="58">
        <f t="shared" si="0"/>
        <v>0</v>
      </c>
      <c r="N11" s="58">
        <f t="shared" si="0"/>
        <v>224653.21596000003</v>
      </c>
      <c r="O11" s="58">
        <f t="shared" si="0"/>
        <v>101142.004228</v>
      </c>
      <c r="P11" s="58">
        <f t="shared" si="0"/>
        <v>224653.21596000003</v>
      </c>
      <c r="Q11" s="58">
        <f t="shared" si="0"/>
        <v>123511.21173200003</v>
      </c>
      <c r="R11" s="58">
        <f t="shared" si="0"/>
        <v>10608.26</v>
      </c>
      <c r="S11" s="58">
        <f t="shared" si="0"/>
        <v>0</v>
      </c>
      <c r="T11" s="58">
        <f t="shared" si="0"/>
        <v>0</v>
      </c>
      <c r="U11" s="58">
        <f>SUM(U12:U15)</f>
        <v>10608.26</v>
      </c>
      <c r="V11" s="58">
        <f>SUM(V12:V15)</f>
        <v>1060.826000000001</v>
      </c>
      <c r="W11" s="58">
        <f>SUM(W12:W15)</f>
        <v>0</v>
      </c>
      <c r="X11" s="58">
        <f>SUM(X12:X15)</f>
        <v>0</v>
      </c>
      <c r="Y11" s="58">
        <f t="shared" si="0"/>
        <v>1060.826000000001</v>
      </c>
      <c r="Z11" s="58">
        <f>SUM(Z12:Z15)</f>
        <v>27827.046302450006</v>
      </c>
      <c r="AA11" s="59">
        <f>SUM(AA12:AA15)</f>
        <v>4557.564302450002</v>
      </c>
      <c r="AC11" s="57">
        <f aca="true" t="shared" si="1" ref="C11:AL11">SUM(AC12:AC15)</f>
        <v>0</v>
      </c>
      <c r="AD11" s="58">
        <f t="shared" si="1"/>
        <v>0</v>
      </c>
      <c r="AE11" s="58">
        <f t="shared" si="1"/>
        <v>0</v>
      </c>
      <c r="AF11" s="58">
        <f t="shared" si="1"/>
        <v>0</v>
      </c>
      <c r="AG11" s="58">
        <f t="shared" si="1"/>
        <v>0</v>
      </c>
      <c r="AH11" s="58">
        <f t="shared" si="1"/>
        <v>0</v>
      </c>
      <c r="AI11" s="58">
        <f t="shared" si="1"/>
        <v>0</v>
      </c>
      <c r="AJ11" s="58">
        <f t="shared" si="1"/>
        <v>0</v>
      </c>
      <c r="AK11" s="58">
        <f t="shared" si="1"/>
        <v>0</v>
      </c>
      <c r="AL11" s="59">
        <f t="shared" si="1"/>
        <v>0</v>
      </c>
      <c r="AO11" s="209"/>
      <c r="AP11" s="209"/>
    </row>
    <row r="12" spans="1:42" s="4" customFormat="1" ht="24.75" customHeight="1">
      <c r="A12" s="17"/>
      <c r="B12" s="24" t="s">
        <v>26</v>
      </c>
      <c r="C12" s="260">
        <v>13</v>
      </c>
      <c r="D12" s="41"/>
      <c r="E12" s="41"/>
      <c r="F12" s="41">
        <f>SUM(C12:E12)</f>
        <v>13</v>
      </c>
      <c r="G12" s="61">
        <v>2</v>
      </c>
      <c r="H12" s="31"/>
      <c r="I12" s="61">
        <v>224653.21596000003</v>
      </c>
      <c r="J12" s="61">
        <v>101142.004228</v>
      </c>
      <c r="K12" s="61">
        <v>224653.21596000003</v>
      </c>
      <c r="L12" s="61"/>
      <c r="M12" s="61"/>
      <c r="N12" s="261">
        <f>SUM(K12:M12)</f>
        <v>224653.21596000003</v>
      </c>
      <c r="O12" s="61">
        <v>101142.004228</v>
      </c>
      <c r="P12" s="61">
        <v>224653.21596000003</v>
      </c>
      <c r="Q12" s="61">
        <v>123511.21173200003</v>
      </c>
      <c r="R12" s="61">
        <v>10608.26</v>
      </c>
      <c r="S12" s="61"/>
      <c r="T12" s="61"/>
      <c r="U12" s="41">
        <f>SUM(R12:T12)</f>
        <v>10608.26</v>
      </c>
      <c r="V12" s="61">
        <v>1060.826000000001</v>
      </c>
      <c r="W12" s="61">
        <v>0</v>
      </c>
      <c r="X12" s="61">
        <v>0</v>
      </c>
      <c r="Y12" s="41">
        <f>SUM(V12:X12)</f>
        <v>1060.826000000001</v>
      </c>
      <c r="Z12" s="61">
        <v>27827.046302450006</v>
      </c>
      <c r="AA12" s="62">
        <v>4557.564302450002</v>
      </c>
      <c r="AC12" s="60"/>
      <c r="AD12" s="61"/>
      <c r="AE12" s="61"/>
      <c r="AF12" s="61"/>
      <c r="AG12" s="61"/>
      <c r="AH12" s="61"/>
      <c r="AI12" s="61"/>
      <c r="AJ12" s="61"/>
      <c r="AK12" s="61"/>
      <c r="AL12" s="62"/>
      <c r="AO12" s="209"/>
      <c r="AP12" s="209"/>
    </row>
    <row r="13" spans="1:42" ht="24.75" customHeight="1">
      <c r="A13" s="18"/>
      <c r="B13" s="56" t="s">
        <v>27</v>
      </c>
      <c r="C13" s="262"/>
      <c r="D13" s="42"/>
      <c r="E13" s="42"/>
      <c r="F13" s="42">
        <f>SUM(C13:E13)</f>
        <v>0</v>
      </c>
      <c r="G13" s="64">
        <v>0</v>
      </c>
      <c r="H13" s="93"/>
      <c r="I13" s="64">
        <v>0</v>
      </c>
      <c r="J13" s="64">
        <v>0</v>
      </c>
      <c r="K13" s="64"/>
      <c r="L13" s="64"/>
      <c r="M13" s="64"/>
      <c r="N13" s="263">
        <f>SUM(K13:M13)</f>
        <v>0</v>
      </c>
      <c r="O13" s="64"/>
      <c r="P13" s="208">
        <v>0</v>
      </c>
      <c r="Q13" s="208">
        <v>0</v>
      </c>
      <c r="R13" s="208"/>
      <c r="S13" s="208"/>
      <c r="T13" s="208"/>
      <c r="U13" s="42">
        <f>SUM(R13:T13)</f>
        <v>0</v>
      </c>
      <c r="V13" s="208">
        <v>0</v>
      </c>
      <c r="W13" s="208">
        <v>0</v>
      </c>
      <c r="X13" s="208">
        <v>0</v>
      </c>
      <c r="Y13" s="42">
        <f>SUM(V13:X13)</f>
        <v>0</v>
      </c>
      <c r="Z13" s="64">
        <v>0</v>
      </c>
      <c r="AA13" s="65">
        <v>0</v>
      </c>
      <c r="AC13" s="63"/>
      <c r="AD13" s="64"/>
      <c r="AE13" s="64"/>
      <c r="AF13" s="64"/>
      <c r="AG13" s="64"/>
      <c r="AH13" s="64"/>
      <c r="AI13" s="64"/>
      <c r="AJ13" s="64"/>
      <c r="AK13" s="64"/>
      <c r="AL13" s="65"/>
      <c r="AO13" s="209"/>
      <c r="AP13" s="209"/>
    </row>
    <row r="14" spans="1:42" ht="24.75" customHeight="1">
      <c r="A14" s="18"/>
      <c r="B14" s="56" t="s">
        <v>28</v>
      </c>
      <c r="C14" s="262"/>
      <c r="D14" s="42"/>
      <c r="E14" s="42"/>
      <c r="F14" s="42">
        <f>SUM(C14:E14)</f>
        <v>0</v>
      </c>
      <c r="G14" s="64">
        <v>0</v>
      </c>
      <c r="H14" s="93"/>
      <c r="I14" s="64">
        <v>0</v>
      </c>
      <c r="J14" s="64">
        <v>0</v>
      </c>
      <c r="K14" s="64"/>
      <c r="L14" s="64"/>
      <c r="M14" s="64"/>
      <c r="N14" s="263">
        <f>SUM(K14:M14)</f>
        <v>0</v>
      </c>
      <c r="O14" s="64"/>
      <c r="P14" s="64">
        <v>0</v>
      </c>
      <c r="Q14" s="64">
        <v>0</v>
      </c>
      <c r="R14" s="64"/>
      <c r="S14" s="64"/>
      <c r="T14" s="64"/>
      <c r="U14" s="42">
        <f>SUM(R14:T14)</f>
        <v>0</v>
      </c>
      <c r="V14" s="64">
        <v>0</v>
      </c>
      <c r="W14" s="64">
        <v>0</v>
      </c>
      <c r="X14" s="64">
        <v>0</v>
      </c>
      <c r="Y14" s="42">
        <f>SUM(V14:X14)</f>
        <v>0</v>
      </c>
      <c r="Z14" s="64">
        <v>0</v>
      </c>
      <c r="AA14" s="65">
        <v>0</v>
      </c>
      <c r="AC14" s="63"/>
      <c r="AD14" s="64"/>
      <c r="AE14" s="64"/>
      <c r="AF14" s="64"/>
      <c r="AG14" s="64"/>
      <c r="AH14" s="64"/>
      <c r="AI14" s="64"/>
      <c r="AJ14" s="64"/>
      <c r="AK14" s="64"/>
      <c r="AL14" s="65"/>
      <c r="AO14" s="209"/>
      <c r="AP14" s="209"/>
    </row>
    <row r="15" spans="1:42" ht="24.75" customHeight="1" thickBot="1">
      <c r="A15" s="19"/>
      <c r="B15" s="25" t="s">
        <v>29</v>
      </c>
      <c r="C15" s="264"/>
      <c r="D15" s="43"/>
      <c r="E15" s="43"/>
      <c r="F15" s="43">
        <f>SUM(C15:E15)</f>
        <v>0</v>
      </c>
      <c r="G15" s="67">
        <v>0</v>
      </c>
      <c r="H15" s="33"/>
      <c r="I15" s="67">
        <v>0</v>
      </c>
      <c r="J15" s="67">
        <v>0</v>
      </c>
      <c r="K15" s="67"/>
      <c r="L15" s="67"/>
      <c r="M15" s="67"/>
      <c r="N15" s="53">
        <f>SUM(K15:M15)</f>
        <v>0</v>
      </c>
      <c r="O15" s="67"/>
      <c r="P15" s="67">
        <v>0</v>
      </c>
      <c r="Q15" s="67">
        <v>0</v>
      </c>
      <c r="R15" s="67"/>
      <c r="S15" s="67"/>
      <c r="T15" s="67"/>
      <c r="U15" s="43">
        <f>SUM(R15:T15)</f>
        <v>0</v>
      </c>
      <c r="V15" s="67">
        <v>0</v>
      </c>
      <c r="W15" s="67">
        <v>0</v>
      </c>
      <c r="X15" s="67">
        <v>0</v>
      </c>
      <c r="Y15" s="43">
        <f>SUM(V15:X15)</f>
        <v>0</v>
      </c>
      <c r="Z15" s="67">
        <v>0</v>
      </c>
      <c r="AA15" s="68">
        <v>0</v>
      </c>
      <c r="AC15" s="66"/>
      <c r="AD15" s="67"/>
      <c r="AE15" s="67"/>
      <c r="AF15" s="67"/>
      <c r="AG15" s="67"/>
      <c r="AH15" s="67"/>
      <c r="AI15" s="67"/>
      <c r="AJ15" s="67"/>
      <c r="AK15" s="67"/>
      <c r="AL15" s="68"/>
      <c r="AO15" s="209"/>
      <c r="AP15" s="209"/>
    </row>
    <row r="16" spans="1:42" ht="24.75" customHeight="1" thickBot="1">
      <c r="A16" s="13" t="s">
        <v>30</v>
      </c>
      <c r="B16" s="3" t="s">
        <v>11</v>
      </c>
      <c r="C16" s="265"/>
      <c r="D16" s="44"/>
      <c r="E16" s="44"/>
      <c r="F16" s="44">
        <f>SUM(C16:E16)</f>
        <v>0</v>
      </c>
      <c r="G16" s="70">
        <v>0</v>
      </c>
      <c r="H16" s="32"/>
      <c r="I16" s="70">
        <v>0</v>
      </c>
      <c r="J16" s="70">
        <v>0</v>
      </c>
      <c r="K16" s="70"/>
      <c r="L16" s="70"/>
      <c r="M16" s="70"/>
      <c r="N16" s="266">
        <f>SUM(K16:M16)</f>
        <v>0</v>
      </c>
      <c r="O16" s="70"/>
      <c r="P16" s="70">
        <v>0</v>
      </c>
      <c r="Q16" s="70">
        <v>0</v>
      </c>
      <c r="R16" s="70"/>
      <c r="S16" s="70"/>
      <c r="T16" s="70"/>
      <c r="U16" s="44">
        <f>SUM(R16:T16)</f>
        <v>0</v>
      </c>
      <c r="V16" s="70">
        <v>0</v>
      </c>
      <c r="W16" s="70">
        <v>0</v>
      </c>
      <c r="X16" s="70">
        <v>0</v>
      </c>
      <c r="Y16" s="44">
        <f>SUM(V16:X16)</f>
        <v>0</v>
      </c>
      <c r="Z16" s="70">
        <v>0</v>
      </c>
      <c r="AA16" s="71">
        <v>0</v>
      </c>
      <c r="AC16" s="69"/>
      <c r="AD16" s="70"/>
      <c r="AE16" s="70"/>
      <c r="AF16" s="70"/>
      <c r="AG16" s="70"/>
      <c r="AH16" s="70"/>
      <c r="AI16" s="70"/>
      <c r="AJ16" s="70"/>
      <c r="AK16" s="70"/>
      <c r="AL16" s="71"/>
      <c r="AO16" s="209"/>
      <c r="AP16" s="209"/>
    </row>
    <row r="17" spans="1:50" ht="24.75" customHeight="1" thickBot="1">
      <c r="A17" s="13" t="s">
        <v>31</v>
      </c>
      <c r="B17" s="3" t="s">
        <v>32</v>
      </c>
      <c r="C17" s="267">
        <f>SUM(C18:C19)</f>
        <v>102</v>
      </c>
      <c r="D17" s="45">
        <f>SUM(D18:D19)</f>
        <v>219</v>
      </c>
      <c r="E17" s="45">
        <f>SUM(E18:E19)</f>
        <v>0</v>
      </c>
      <c r="F17" s="45">
        <f>SUM(F18:F19)</f>
        <v>321</v>
      </c>
      <c r="G17" s="45">
        <f aca="true" t="shared" si="2" ref="G17:AA17">SUM(G18:G19)</f>
        <v>255</v>
      </c>
      <c r="H17" s="35"/>
      <c r="I17" s="45">
        <f t="shared" si="2"/>
        <v>91695.025788033</v>
      </c>
      <c r="J17" s="45">
        <f t="shared" si="2"/>
        <v>60352.140425</v>
      </c>
      <c r="K17" s="45">
        <f t="shared" si="2"/>
        <v>69996.09415699998</v>
      </c>
      <c r="L17" s="45">
        <f t="shared" si="2"/>
        <v>12809.339934999996</v>
      </c>
      <c r="M17" s="45">
        <f t="shared" si="2"/>
        <v>0</v>
      </c>
      <c r="N17" s="45">
        <f t="shared" si="2"/>
        <v>82805.43409199998</v>
      </c>
      <c r="O17" s="45">
        <f t="shared" si="2"/>
        <v>44318.09199299998</v>
      </c>
      <c r="P17" s="45">
        <f t="shared" si="2"/>
        <v>88700.1</v>
      </c>
      <c r="Q17" s="45">
        <f t="shared" si="2"/>
        <v>40909.3062499494</v>
      </c>
      <c r="R17" s="45">
        <f t="shared" si="2"/>
        <v>0</v>
      </c>
      <c r="S17" s="45">
        <f t="shared" si="2"/>
        <v>0</v>
      </c>
      <c r="T17" s="45">
        <f t="shared" si="2"/>
        <v>0</v>
      </c>
      <c r="U17" s="45">
        <f t="shared" si="2"/>
        <v>0</v>
      </c>
      <c r="V17" s="45">
        <f t="shared" si="2"/>
        <v>0</v>
      </c>
      <c r="W17" s="45">
        <f t="shared" si="2"/>
        <v>0</v>
      </c>
      <c r="X17" s="45">
        <f t="shared" si="2"/>
        <v>0</v>
      </c>
      <c r="Y17" s="45">
        <f t="shared" si="2"/>
        <v>0</v>
      </c>
      <c r="Z17" s="45">
        <f t="shared" si="2"/>
        <v>332.0008833500021</v>
      </c>
      <c r="AA17" s="268">
        <f t="shared" si="2"/>
        <v>332.0008833500021</v>
      </c>
      <c r="AC17" s="57">
        <f aca="true" t="shared" si="3" ref="AC17:AL17">SUM(AC18:AC19)</f>
        <v>0</v>
      </c>
      <c r="AD17" s="58">
        <f t="shared" si="3"/>
        <v>0</v>
      </c>
      <c r="AE17" s="58">
        <f t="shared" si="3"/>
        <v>0</v>
      </c>
      <c r="AF17" s="58">
        <f t="shared" si="3"/>
        <v>0</v>
      </c>
      <c r="AG17" s="58">
        <f t="shared" si="3"/>
        <v>0</v>
      </c>
      <c r="AH17" s="58">
        <f t="shared" si="3"/>
        <v>0</v>
      </c>
      <c r="AI17" s="58">
        <f t="shared" si="3"/>
        <v>0</v>
      </c>
      <c r="AJ17" s="58">
        <f t="shared" si="3"/>
        <v>0</v>
      </c>
      <c r="AK17" s="58">
        <f t="shared" si="3"/>
        <v>0</v>
      </c>
      <c r="AL17" s="59">
        <f t="shared" si="3"/>
        <v>0</v>
      </c>
      <c r="AN17" s="207"/>
      <c r="AO17" s="209"/>
      <c r="AP17" s="209"/>
      <c r="AV17" s="207"/>
      <c r="AW17" s="207"/>
      <c r="AX17" s="207"/>
    </row>
    <row r="18" spans="1:50" ht="24.75" customHeight="1">
      <c r="A18" s="17"/>
      <c r="B18" s="6" t="s">
        <v>33</v>
      </c>
      <c r="C18" s="269">
        <v>28</v>
      </c>
      <c r="D18" s="46">
        <v>0</v>
      </c>
      <c r="E18" s="46">
        <v>0</v>
      </c>
      <c r="F18" s="46">
        <f>SUM(C18:E18)</f>
        <v>28</v>
      </c>
      <c r="G18" s="73">
        <v>13</v>
      </c>
      <c r="H18" s="34"/>
      <c r="I18" s="73">
        <v>17796.79</v>
      </c>
      <c r="J18" s="73">
        <v>0</v>
      </c>
      <c r="K18" s="73">
        <v>17796.79</v>
      </c>
      <c r="L18" s="73">
        <v>0</v>
      </c>
      <c r="M18" s="73">
        <v>0</v>
      </c>
      <c r="N18" s="270">
        <f>SUM(K18:M18)</f>
        <v>17796.79</v>
      </c>
      <c r="O18" s="73"/>
      <c r="P18" s="73">
        <v>16782.65</v>
      </c>
      <c r="Q18" s="73">
        <v>16782.65</v>
      </c>
      <c r="R18" s="73"/>
      <c r="S18" s="73"/>
      <c r="T18" s="73"/>
      <c r="U18" s="46">
        <f>SUM(R18:T18)</f>
        <v>0</v>
      </c>
      <c r="V18" s="73">
        <v>0</v>
      </c>
      <c r="W18" s="73">
        <v>0</v>
      </c>
      <c r="X18" s="73">
        <v>0</v>
      </c>
      <c r="Y18" s="46">
        <f>SUM(V18:X18)</f>
        <v>0</v>
      </c>
      <c r="Z18" s="73">
        <v>440.96150000000006</v>
      </c>
      <c r="AA18" s="74">
        <v>440.96150000000006</v>
      </c>
      <c r="AC18" s="72"/>
      <c r="AD18" s="73"/>
      <c r="AE18" s="73"/>
      <c r="AF18" s="73"/>
      <c r="AG18" s="73"/>
      <c r="AH18" s="73"/>
      <c r="AI18" s="73"/>
      <c r="AJ18" s="73"/>
      <c r="AK18" s="73"/>
      <c r="AL18" s="74"/>
      <c r="AN18" s="207"/>
      <c r="AO18" s="209"/>
      <c r="AP18" s="209"/>
      <c r="AV18" s="207"/>
      <c r="AW18" s="207"/>
      <c r="AX18" s="207"/>
    </row>
    <row r="19" spans="1:50" ht="30.75" thickBot="1">
      <c r="A19" s="20"/>
      <c r="B19" s="26" t="s">
        <v>34</v>
      </c>
      <c r="C19" s="271">
        <v>74</v>
      </c>
      <c r="D19" s="47">
        <v>219</v>
      </c>
      <c r="E19" s="47">
        <v>0</v>
      </c>
      <c r="F19" s="47">
        <f>SUM(C19:E19)</f>
        <v>293</v>
      </c>
      <c r="G19" s="76">
        <v>242</v>
      </c>
      <c r="H19" s="33"/>
      <c r="I19" s="76">
        <v>73898.235788033</v>
      </c>
      <c r="J19" s="76">
        <v>60352.140425</v>
      </c>
      <c r="K19" s="76">
        <v>52199.30415699998</v>
      </c>
      <c r="L19" s="76">
        <v>12809.339934999996</v>
      </c>
      <c r="M19" s="76">
        <v>0</v>
      </c>
      <c r="N19" s="272">
        <f>SUM(K19:M19)</f>
        <v>65008.64409199997</v>
      </c>
      <c r="O19" s="76">
        <v>44318.09199299998</v>
      </c>
      <c r="P19" s="76">
        <v>71917.45000000001</v>
      </c>
      <c r="Q19" s="76">
        <v>24126.656249949396</v>
      </c>
      <c r="R19" s="76"/>
      <c r="S19" s="76"/>
      <c r="T19" s="76"/>
      <c r="U19" s="47">
        <f>SUM(R19:T19)</f>
        <v>0</v>
      </c>
      <c r="V19" s="76">
        <v>0</v>
      </c>
      <c r="W19" s="76">
        <v>0</v>
      </c>
      <c r="X19" s="76">
        <v>0</v>
      </c>
      <c r="Y19" s="47">
        <f>SUM(V19:X19)</f>
        <v>0</v>
      </c>
      <c r="Z19" s="76">
        <v>-108.96061664999797</v>
      </c>
      <c r="AA19" s="77">
        <v>-108.96061664999797</v>
      </c>
      <c r="AC19" s="75"/>
      <c r="AD19" s="76"/>
      <c r="AE19" s="76"/>
      <c r="AF19" s="76"/>
      <c r="AG19" s="76"/>
      <c r="AH19" s="76"/>
      <c r="AI19" s="76"/>
      <c r="AJ19" s="76"/>
      <c r="AK19" s="76"/>
      <c r="AL19" s="77"/>
      <c r="AN19" s="207"/>
      <c r="AO19" s="209"/>
      <c r="AP19" s="209"/>
      <c r="AV19" s="207"/>
      <c r="AW19" s="207"/>
      <c r="AX19" s="207"/>
    </row>
    <row r="20" spans="1:50" ht="24.75" customHeight="1" thickBot="1">
      <c r="A20" s="13" t="s">
        <v>35</v>
      </c>
      <c r="B20" s="3" t="s">
        <v>2</v>
      </c>
      <c r="C20" s="273"/>
      <c r="D20" s="48"/>
      <c r="E20" s="48"/>
      <c r="F20" s="48">
        <f>SUM(C20:E20)</f>
        <v>0</v>
      </c>
      <c r="G20" s="79">
        <v>0</v>
      </c>
      <c r="H20" s="32"/>
      <c r="I20" s="79">
        <v>0</v>
      </c>
      <c r="J20" s="79">
        <v>0</v>
      </c>
      <c r="K20" s="79"/>
      <c r="L20" s="79"/>
      <c r="M20" s="79"/>
      <c r="N20" s="274">
        <f>SUM(K20:M20)</f>
        <v>0</v>
      </c>
      <c r="O20" s="79"/>
      <c r="P20" s="79">
        <v>0</v>
      </c>
      <c r="Q20" s="79">
        <v>0</v>
      </c>
      <c r="R20" s="79"/>
      <c r="S20" s="79"/>
      <c r="T20" s="79"/>
      <c r="U20" s="48">
        <f>SUM(R20:T20)</f>
        <v>0</v>
      </c>
      <c r="V20" s="79">
        <v>0</v>
      </c>
      <c r="W20" s="79">
        <v>0</v>
      </c>
      <c r="X20" s="79">
        <v>0</v>
      </c>
      <c r="Y20" s="48">
        <f>SUM(V20:X20)</f>
        <v>0</v>
      </c>
      <c r="Z20" s="79">
        <v>0</v>
      </c>
      <c r="AA20" s="80">
        <v>0</v>
      </c>
      <c r="AC20" s="78"/>
      <c r="AD20" s="79"/>
      <c r="AE20" s="79"/>
      <c r="AF20" s="79"/>
      <c r="AG20" s="79"/>
      <c r="AH20" s="79"/>
      <c r="AI20" s="79"/>
      <c r="AJ20" s="79"/>
      <c r="AK20" s="79"/>
      <c r="AL20" s="80"/>
      <c r="AN20" s="207"/>
      <c r="AO20" s="209"/>
      <c r="AP20" s="209"/>
      <c r="AV20" s="207"/>
      <c r="AW20" s="207"/>
      <c r="AX20" s="207"/>
    </row>
    <row r="21" spans="1:50" ht="24.75" customHeight="1" thickBot="1">
      <c r="A21" s="13" t="s">
        <v>36</v>
      </c>
      <c r="B21" s="3" t="s">
        <v>37</v>
      </c>
      <c r="C21" s="267">
        <f aca="true" t="shared" si="4" ref="C21:AA21">SUM(C22:C23)</f>
        <v>2241.999999999989</v>
      </c>
      <c r="D21" s="45">
        <f t="shared" si="4"/>
        <v>450</v>
      </c>
      <c r="E21" s="45">
        <f t="shared" si="4"/>
        <v>0</v>
      </c>
      <c r="F21" s="45">
        <f>SUM(F22:F23)</f>
        <v>2691.999999999989</v>
      </c>
      <c r="G21" s="45">
        <f t="shared" si="4"/>
        <v>2149</v>
      </c>
      <c r="H21" s="45">
        <f t="shared" si="4"/>
        <v>2691.999999999989</v>
      </c>
      <c r="I21" s="45">
        <f t="shared" si="4"/>
        <v>2421642.4326140573</v>
      </c>
      <c r="J21" s="45">
        <f t="shared" si="4"/>
        <v>1574066.0096394164</v>
      </c>
      <c r="K21" s="45">
        <f t="shared" si="4"/>
        <v>1750843.519278009</v>
      </c>
      <c r="L21" s="45">
        <f t="shared" si="4"/>
        <v>391159.6317899027</v>
      </c>
      <c r="M21" s="45">
        <f t="shared" si="4"/>
        <v>0</v>
      </c>
      <c r="N21" s="45">
        <f t="shared" si="4"/>
        <v>2142003.1510679116</v>
      </c>
      <c r="O21" s="45">
        <f t="shared" si="4"/>
        <v>1350354.5844024995</v>
      </c>
      <c r="P21" s="45">
        <f t="shared" si="4"/>
        <v>2215070.710000008</v>
      </c>
      <c r="Q21" s="45">
        <f t="shared" si="4"/>
        <v>845244.7671010761</v>
      </c>
      <c r="R21" s="45">
        <f t="shared" si="4"/>
        <v>864273.2699999998</v>
      </c>
      <c r="S21" s="45">
        <f t="shared" si="4"/>
        <v>367962.77999999985</v>
      </c>
      <c r="T21" s="45">
        <f t="shared" si="4"/>
        <v>0</v>
      </c>
      <c r="U21" s="45">
        <f t="shared" si="4"/>
        <v>1232236.0499999996</v>
      </c>
      <c r="V21" s="45">
        <f t="shared" si="4"/>
        <v>319703.94200000016</v>
      </c>
      <c r="W21" s="45">
        <f t="shared" si="4"/>
        <v>143126.3959999997</v>
      </c>
      <c r="X21" s="45">
        <f t="shared" si="4"/>
        <v>0</v>
      </c>
      <c r="Y21" s="45">
        <f t="shared" si="4"/>
        <v>462830.3379999999</v>
      </c>
      <c r="Z21" s="45">
        <f t="shared" si="4"/>
        <v>1314139.2763083302</v>
      </c>
      <c r="AA21" s="268">
        <f t="shared" si="4"/>
        <v>422828.71630833053</v>
      </c>
      <c r="AC21" s="57">
        <f aca="true" t="shared" si="5" ref="AC21:AL21">SUM(AC22:AC23)</f>
        <v>0</v>
      </c>
      <c r="AD21" s="58">
        <f t="shared" si="5"/>
        <v>0</v>
      </c>
      <c r="AE21" s="58">
        <f t="shared" si="5"/>
        <v>0</v>
      </c>
      <c r="AF21" s="58">
        <f t="shared" si="5"/>
        <v>0</v>
      </c>
      <c r="AG21" s="58">
        <f t="shared" si="5"/>
        <v>0</v>
      </c>
      <c r="AH21" s="58">
        <f t="shared" si="5"/>
        <v>0</v>
      </c>
      <c r="AI21" s="58">
        <f t="shared" si="5"/>
        <v>0</v>
      </c>
      <c r="AJ21" s="58">
        <f t="shared" si="5"/>
        <v>0</v>
      </c>
      <c r="AK21" s="58">
        <f t="shared" si="5"/>
        <v>0</v>
      </c>
      <c r="AL21" s="59">
        <f t="shared" si="5"/>
        <v>0</v>
      </c>
      <c r="AN21" s="207"/>
      <c r="AO21" s="209"/>
      <c r="AP21" s="209"/>
      <c r="AV21" s="207"/>
      <c r="AW21" s="207"/>
      <c r="AX21" s="207"/>
    </row>
    <row r="22" spans="1:50" ht="24.75" customHeight="1">
      <c r="A22" s="21"/>
      <c r="B22" s="6" t="s">
        <v>38</v>
      </c>
      <c r="C22" s="260">
        <v>2241.999999999989</v>
      </c>
      <c r="D22" s="41">
        <v>450</v>
      </c>
      <c r="E22" s="41">
        <v>0</v>
      </c>
      <c r="F22" s="41">
        <f>SUM(C22:E22)</f>
        <v>2691.999999999989</v>
      </c>
      <c r="G22" s="61">
        <v>2149</v>
      </c>
      <c r="H22" s="61">
        <v>2691.999999999989</v>
      </c>
      <c r="I22" s="61">
        <v>2421642.4326140573</v>
      </c>
      <c r="J22" s="61">
        <v>1574066.0096394164</v>
      </c>
      <c r="K22" s="61">
        <v>1750843.519278009</v>
      </c>
      <c r="L22" s="61">
        <v>391159.6317899027</v>
      </c>
      <c r="M22" s="61">
        <v>0</v>
      </c>
      <c r="N22" s="261">
        <f>SUM(K22:M22)</f>
        <v>2142003.1510679116</v>
      </c>
      <c r="O22" s="61">
        <v>1350354.5844024995</v>
      </c>
      <c r="P22" s="61">
        <v>2215070.710000008</v>
      </c>
      <c r="Q22" s="61">
        <v>845244.7671010761</v>
      </c>
      <c r="R22" s="61">
        <v>864273.2699999998</v>
      </c>
      <c r="S22" s="61">
        <v>367962.77999999985</v>
      </c>
      <c r="T22" s="61">
        <v>0</v>
      </c>
      <c r="U22" s="41">
        <f>SUM(R22:T22)</f>
        <v>1232236.0499999996</v>
      </c>
      <c r="V22" s="61">
        <v>319703.94200000016</v>
      </c>
      <c r="W22" s="61">
        <v>143126.3959999997</v>
      </c>
      <c r="X22" s="61">
        <v>0</v>
      </c>
      <c r="Y22" s="41">
        <f>SUM(V22:X22)</f>
        <v>462830.3379999999</v>
      </c>
      <c r="Z22" s="61">
        <v>1314139.2763083302</v>
      </c>
      <c r="AA22" s="62">
        <v>422828.71630833053</v>
      </c>
      <c r="AC22" s="60"/>
      <c r="AD22" s="61"/>
      <c r="AE22" s="61"/>
      <c r="AF22" s="61"/>
      <c r="AG22" s="61"/>
      <c r="AH22" s="61"/>
      <c r="AI22" s="61"/>
      <c r="AJ22" s="61"/>
      <c r="AK22" s="61"/>
      <c r="AL22" s="62"/>
      <c r="AN22" s="207"/>
      <c r="AO22" s="209"/>
      <c r="AP22" s="209"/>
      <c r="AV22" s="207"/>
      <c r="AW22" s="207"/>
      <c r="AX22" s="207"/>
    </row>
    <row r="23" spans="1:50" ht="24.75" customHeight="1" thickBot="1">
      <c r="A23" s="19"/>
      <c r="B23" s="27" t="s">
        <v>39</v>
      </c>
      <c r="C23" s="275"/>
      <c r="D23" s="276"/>
      <c r="E23" s="276"/>
      <c r="F23" s="276">
        <f>SUM(C23:E23)</f>
        <v>0</v>
      </c>
      <c r="G23" s="101">
        <v>0</v>
      </c>
      <c r="H23" s="101"/>
      <c r="I23" s="101">
        <v>0</v>
      </c>
      <c r="J23" s="101">
        <v>0</v>
      </c>
      <c r="K23" s="101"/>
      <c r="L23" s="101"/>
      <c r="M23" s="101"/>
      <c r="N23" s="277">
        <f>SUM(K23:M23)</f>
        <v>0</v>
      </c>
      <c r="O23" s="101"/>
      <c r="P23" s="101">
        <v>0</v>
      </c>
      <c r="Q23" s="101">
        <v>0</v>
      </c>
      <c r="R23" s="101"/>
      <c r="S23" s="101"/>
      <c r="T23" s="101"/>
      <c r="U23" s="276">
        <f>SUM(R23:T23)</f>
        <v>0</v>
      </c>
      <c r="V23" s="101">
        <v>0</v>
      </c>
      <c r="W23" s="101">
        <v>0</v>
      </c>
      <c r="X23" s="101">
        <v>0</v>
      </c>
      <c r="Y23" s="276">
        <f>SUM(V23:X23)</f>
        <v>0</v>
      </c>
      <c r="Z23" s="101">
        <v>0</v>
      </c>
      <c r="AA23" s="102">
        <v>0</v>
      </c>
      <c r="AC23" s="100"/>
      <c r="AD23" s="101"/>
      <c r="AE23" s="101"/>
      <c r="AF23" s="101"/>
      <c r="AG23" s="101"/>
      <c r="AH23" s="101"/>
      <c r="AI23" s="101"/>
      <c r="AJ23" s="101"/>
      <c r="AK23" s="101"/>
      <c r="AL23" s="102"/>
      <c r="AN23" s="207"/>
      <c r="AO23" s="209"/>
      <c r="AP23" s="209"/>
      <c r="AV23" s="207"/>
      <c r="AW23" s="207"/>
      <c r="AX23" s="207"/>
    </row>
    <row r="24" spans="1:50" ht="24.75" customHeight="1" thickBot="1">
      <c r="A24" s="13" t="s">
        <v>40</v>
      </c>
      <c r="B24" s="3" t="s">
        <v>41</v>
      </c>
      <c r="C24" s="278">
        <f aca="true" t="shared" si="6" ref="C24:AA24">SUM(C25:C27)</f>
        <v>6970.000000000002</v>
      </c>
      <c r="D24" s="49">
        <f t="shared" si="6"/>
        <v>417646</v>
      </c>
      <c r="E24" s="49">
        <f t="shared" si="6"/>
        <v>0</v>
      </c>
      <c r="F24" s="49">
        <f>SUM(F25:F27)</f>
        <v>424616</v>
      </c>
      <c r="G24" s="49">
        <f t="shared" si="6"/>
        <v>30560</v>
      </c>
      <c r="H24" s="49">
        <f t="shared" si="6"/>
        <v>424616</v>
      </c>
      <c r="I24" s="49">
        <f t="shared" si="6"/>
        <v>1283001.584135336</v>
      </c>
      <c r="J24" s="49">
        <f t="shared" si="6"/>
        <v>49751.686467200096</v>
      </c>
      <c r="K24" s="49">
        <f t="shared" si="6"/>
        <v>88734.65563178423</v>
      </c>
      <c r="L24" s="49">
        <f t="shared" si="6"/>
        <v>1188797.5015357304</v>
      </c>
      <c r="M24" s="49">
        <f t="shared" si="6"/>
        <v>0</v>
      </c>
      <c r="N24" s="49">
        <f t="shared" si="6"/>
        <v>1277532.1571675148</v>
      </c>
      <c r="O24" s="49">
        <f t="shared" si="6"/>
        <v>49751.686467200096</v>
      </c>
      <c r="P24" s="49">
        <f t="shared" si="6"/>
        <v>1327680.8819098424</v>
      </c>
      <c r="Q24" s="49">
        <f t="shared" si="6"/>
        <v>1277219.6240240494</v>
      </c>
      <c r="R24" s="49">
        <f t="shared" si="6"/>
        <v>46084.29470588236</v>
      </c>
      <c r="S24" s="49">
        <f t="shared" si="6"/>
        <v>149867.99395424835</v>
      </c>
      <c r="T24" s="49">
        <f t="shared" si="6"/>
        <v>0</v>
      </c>
      <c r="U24" s="49">
        <f t="shared" si="6"/>
        <v>195952.2886601307</v>
      </c>
      <c r="V24" s="49">
        <f t="shared" si="6"/>
        <v>19244.90270588236</v>
      </c>
      <c r="W24" s="49">
        <f t="shared" si="6"/>
        <v>115235.11395424834</v>
      </c>
      <c r="X24" s="49">
        <f t="shared" si="6"/>
        <v>0</v>
      </c>
      <c r="Y24" s="49">
        <f t="shared" si="6"/>
        <v>134480.0166601307</v>
      </c>
      <c r="Z24" s="49">
        <f t="shared" si="6"/>
        <v>147851.76010554153</v>
      </c>
      <c r="AA24" s="279">
        <f t="shared" si="6"/>
        <v>86279.48810554153</v>
      </c>
      <c r="AC24" s="81">
        <f aca="true" t="shared" si="7" ref="AC24:AL24">SUM(AC25:AC27)</f>
        <v>0</v>
      </c>
      <c r="AD24" s="82">
        <f t="shared" si="7"/>
        <v>0</v>
      </c>
      <c r="AE24" s="82">
        <f t="shared" si="7"/>
        <v>0</v>
      </c>
      <c r="AF24" s="82">
        <f t="shared" si="7"/>
        <v>0</v>
      </c>
      <c r="AG24" s="82">
        <f t="shared" si="7"/>
        <v>0</v>
      </c>
      <c r="AH24" s="82">
        <f t="shared" si="7"/>
        <v>0</v>
      </c>
      <c r="AI24" s="82">
        <f t="shared" si="7"/>
        <v>0</v>
      </c>
      <c r="AJ24" s="82">
        <f t="shared" si="7"/>
        <v>0</v>
      </c>
      <c r="AK24" s="82">
        <f t="shared" si="7"/>
        <v>0</v>
      </c>
      <c r="AL24" s="83">
        <f t="shared" si="7"/>
        <v>0</v>
      </c>
      <c r="AN24" s="207"/>
      <c r="AO24" s="209"/>
      <c r="AP24" s="209"/>
      <c r="AV24" s="207"/>
      <c r="AW24" s="207"/>
      <c r="AX24" s="207"/>
    </row>
    <row r="25" spans="1:50" ht="24.75" customHeight="1">
      <c r="A25" s="17"/>
      <c r="B25" s="6" t="s">
        <v>42</v>
      </c>
      <c r="C25" s="260">
        <v>6748</v>
      </c>
      <c r="D25" s="41">
        <v>417183</v>
      </c>
      <c r="E25" s="41"/>
      <c r="F25" s="41">
        <f>SUM(C25:E25)</f>
        <v>423931</v>
      </c>
      <c r="G25" s="61">
        <v>29997</v>
      </c>
      <c r="H25" s="61">
        <v>423931</v>
      </c>
      <c r="I25" s="61">
        <v>1202899.591503268</v>
      </c>
      <c r="J25" s="61">
        <v>0</v>
      </c>
      <c r="K25" s="61">
        <v>62567.40196078432</v>
      </c>
      <c r="L25" s="61">
        <v>1140332.1895424838</v>
      </c>
      <c r="M25" s="61"/>
      <c r="N25" s="261">
        <f>SUM(K25:M25)</f>
        <v>1202899.591503268</v>
      </c>
      <c r="O25" s="61"/>
      <c r="P25" s="61">
        <v>1247902.6119098424</v>
      </c>
      <c r="Q25" s="61">
        <v>1247902.6119098424</v>
      </c>
      <c r="R25" s="61">
        <v>2953.9047058823535</v>
      </c>
      <c r="S25" s="61">
        <v>90045.24395424835</v>
      </c>
      <c r="T25" s="61"/>
      <c r="U25" s="41">
        <f>SUM(R25:T25)</f>
        <v>92999.1486601307</v>
      </c>
      <c r="V25" s="61">
        <v>2953.9047058823535</v>
      </c>
      <c r="W25" s="61">
        <v>90045.24395424835</v>
      </c>
      <c r="X25" s="61">
        <v>0</v>
      </c>
      <c r="Y25" s="41">
        <f>SUM(V25:X25)</f>
        <v>92999.1486601307</v>
      </c>
      <c r="Z25" s="61">
        <v>46404.9769730392</v>
      </c>
      <c r="AA25" s="62">
        <v>46404.9769730392</v>
      </c>
      <c r="AC25" s="60"/>
      <c r="AD25" s="61"/>
      <c r="AE25" s="61"/>
      <c r="AF25" s="61"/>
      <c r="AG25" s="61"/>
      <c r="AH25" s="61"/>
      <c r="AI25" s="61"/>
      <c r="AJ25" s="61"/>
      <c r="AK25" s="61"/>
      <c r="AL25" s="62"/>
      <c r="AN25" s="207"/>
      <c r="AO25" s="209"/>
      <c r="AP25" s="209"/>
      <c r="AV25" s="207"/>
      <c r="AW25" s="207"/>
      <c r="AX25" s="207"/>
    </row>
    <row r="26" spans="1:50" ht="24.75" customHeight="1">
      <c r="A26" s="18"/>
      <c r="B26" s="7" t="s">
        <v>3</v>
      </c>
      <c r="C26" s="280">
        <v>222.00000000000182</v>
      </c>
      <c r="D26" s="40">
        <v>463</v>
      </c>
      <c r="E26" s="40">
        <v>0</v>
      </c>
      <c r="F26" s="40">
        <f>SUM(C26:E26)</f>
        <v>685.0000000000018</v>
      </c>
      <c r="G26" s="95">
        <v>563</v>
      </c>
      <c r="H26" s="61">
        <v>685.0000000000018</v>
      </c>
      <c r="I26" s="95">
        <v>80101.99263206791</v>
      </c>
      <c r="J26" s="95">
        <v>49751.686467200096</v>
      </c>
      <c r="K26" s="95">
        <v>26167.25367099992</v>
      </c>
      <c r="L26" s="95">
        <v>48465.31199324678</v>
      </c>
      <c r="M26" s="95">
        <v>0</v>
      </c>
      <c r="N26" s="281">
        <f>SUM(K26:M26)</f>
        <v>74632.56566424671</v>
      </c>
      <c r="O26" s="95">
        <v>49751.686467200096</v>
      </c>
      <c r="P26" s="95">
        <v>79778.27000000005</v>
      </c>
      <c r="Q26" s="95">
        <v>29317.012114207108</v>
      </c>
      <c r="R26" s="95">
        <v>43130.39000000001</v>
      </c>
      <c r="S26" s="95">
        <v>59822.74999999999</v>
      </c>
      <c r="T26" s="95">
        <v>0</v>
      </c>
      <c r="U26" s="40">
        <f>SUM(R26:T26)</f>
        <v>102953.14</v>
      </c>
      <c r="V26" s="95">
        <v>16290.998000000007</v>
      </c>
      <c r="W26" s="95">
        <v>25189.869999999988</v>
      </c>
      <c r="X26" s="95">
        <v>0</v>
      </c>
      <c r="Y26" s="40">
        <f>SUM(V26:X26)</f>
        <v>41480.867999999995</v>
      </c>
      <c r="Z26" s="95">
        <v>101446.78313250233</v>
      </c>
      <c r="AA26" s="96">
        <v>39874.511132502324</v>
      </c>
      <c r="AC26" s="94"/>
      <c r="AD26" s="95"/>
      <c r="AE26" s="95"/>
      <c r="AF26" s="95"/>
      <c r="AG26" s="95"/>
      <c r="AH26" s="95"/>
      <c r="AI26" s="95"/>
      <c r="AJ26" s="95"/>
      <c r="AK26" s="95"/>
      <c r="AL26" s="96"/>
      <c r="AN26" s="207"/>
      <c r="AO26" s="209"/>
      <c r="AP26" s="209"/>
      <c r="AV26" s="207"/>
      <c r="AW26" s="207"/>
      <c r="AX26" s="207"/>
    </row>
    <row r="27" spans="1:50" ht="24.75" customHeight="1" thickBot="1">
      <c r="A27" s="20"/>
      <c r="B27" s="27" t="s">
        <v>43</v>
      </c>
      <c r="C27" s="282"/>
      <c r="D27" s="50"/>
      <c r="E27" s="50"/>
      <c r="F27" s="50">
        <f>SUM(C27:E27)</f>
        <v>0</v>
      </c>
      <c r="G27" s="87">
        <v>0</v>
      </c>
      <c r="H27" s="33"/>
      <c r="I27" s="87">
        <v>0</v>
      </c>
      <c r="J27" s="87">
        <v>0</v>
      </c>
      <c r="K27" s="87"/>
      <c r="L27" s="87"/>
      <c r="M27" s="87"/>
      <c r="N27" s="283">
        <f>SUM(K27:M27)</f>
        <v>0</v>
      </c>
      <c r="O27" s="87"/>
      <c r="P27" s="87">
        <v>0</v>
      </c>
      <c r="Q27" s="87">
        <v>0</v>
      </c>
      <c r="R27" s="87"/>
      <c r="S27" s="87"/>
      <c r="T27" s="87"/>
      <c r="U27" s="50">
        <f>SUM(R27:T27)</f>
        <v>0</v>
      </c>
      <c r="V27" s="87">
        <v>0</v>
      </c>
      <c r="W27" s="87">
        <v>0</v>
      </c>
      <c r="X27" s="87">
        <v>0</v>
      </c>
      <c r="Y27" s="50">
        <f>SUM(V27:X27)</f>
        <v>0</v>
      </c>
      <c r="Z27" s="87">
        <v>0</v>
      </c>
      <c r="AA27" s="88">
        <v>0</v>
      </c>
      <c r="AC27" s="92"/>
      <c r="AD27" s="87"/>
      <c r="AE27" s="87"/>
      <c r="AF27" s="87"/>
      <c r="AG27" s="87"/>
      <c r="AH27" s="87"/>
      <c r="AI27" s="87"/>
      <c r="AJ27" s="87"/>
      <c r="AK27" s="87"/>
      <c r="AL27" s="88"/>
      <c r="AN27" s="207"/>
      <c r="AO27" s="209"/>
      <c r="AP27" s="209"/>
      <c r="AV27" s="207"/>
      <c r="AW27" s="207"/>
      <c r="AX27" s="207"/>
    </row>
    <row r="28" spans="1:50" ht="24.75" customHeight="1" thickBot="1">
      <c r="A28" s="13" t="s">
        <v>44</v>
      </c>
      <c r="B28" s="3" t="s">
        <v>4</v>
      </c>
      <c r="C28" s="273"/>
      <c r="D28" s="48"/>
      <c r="E28" s="48"/>
      <c r="F28" s="48">
        <f>SUM(C28:E28)</f>
        <v>0</v>
      </c>
      <c r="G28" s="79">
        <v>0</v>
      </c>
      <c r="H28" s="36"/>
      <c r="I28" s="79">
        <v>0</v>
      </c>
      <c r="J28" s="79">
        <v>0</v>
      </c>
      <c r="K28" s="79"/>
      <c r="L28" s="79"/>
      <c r="M28" s="79"/>
      <c r="N28" s="274">
        <f>SUM(K28:M28)</f>
        <v>0</v>
      </c>
      <c r="O28" s="79"/>
      <c r="P28" s="79">
        <v>0</v>
      </c>
      <c r="Q28" s="79">
        <v>0</v>
      </c>
      <c r="R28" s="79"/>
      <c r="S28" s="79"/>
      <c r="T28" s="79"/>
      <c r="U28" s="48">
        <f>SUM(R28:T28)</f>
        <v>0</v>
      </c>
      <c r="V28" s="79">
        <v>0</v>
      </c>
      <c r="W28" s="79">
        <v>0</v>
      </c>
      <c r="X28" s="79">
        <v>0</v>
      </c>
      <c r="Y28" s="48">
        <f>SUM(V28:X28)</f>
        <v>0</v>
      </c>
      <c r="Z28" s="79">
        <v>0</v>
      </c>
      <c r="AA28" s="80">
        <v>0</v>
      </c>
      <c r="AC28" s="78"/>
      <c r="AD28" s="79"/>
      <c r="AE28" s="79"/>
      <c r="AF28" s="79"/>
      <c r="AG28" s="79"/>
      <c r="AH28" s="79"/>
      <c r="AI28" s="79"/>
      <c r="AJ28" s="79"/>
      <c r="AK28" s="79"/>
      <c r="AL28" s="80"/>
      <c r="AN28" s="207"/>
      <c r="AO28" s="209"/>
      <c r="AP28" s="209"/>
      <c r="AV28" s="207"/>
      <c r="AW28" s="207"/>
      <c r="AX28" s="207"/>
    </row>
    <row r="29" spans="1:50" ht="24.75" customHeight="1" thickBot="1">
      <c r="A29" s="22" t="s">
        <v>45</v>
      </c>
      <c r="B29" s="28" t="s">
        <v>12</v>
      </c>
      <c r="C29" s="284">
        <v>16</v>
      </c>
      <c r="D29" s="51">
        <v>0</v>
      </c>
      <c r="E29" s="51">
        <v>0</v>
      </c>
      <c r="F29" s="51">
        <f>SUM(C29:E29)</f>
        <v>16</v>
      </c>
      <c r="G29" s="14">
        <v>6</v>
      </c>
      <c r="H29" s="285">
        <v>16</v>
      </c>
      <c r="I29" s="14">
        <v>1231182.1754139988</v>
      </c>
      <c r="J29" s="14">
        <v>1228943.3514139988</v>
      </c>
      <c r="K29" s="14">
        <v>1231182.1754139988</v>
      </c>
      <c r="L29" s="14">
        <v>0</v>
      </c>
      <c r="M29" s="14">
        <v>0</v>
      </c>
      <c r="N29" s="286">
        <f>SUM(K29:M29)</f>
        <v>1231182.1754139988</v>
      </c>
      <c r="O29" s="14">
        <v>1228943.3514139988</v>
      </c>
      <c r="P29" s="14">
        <v>1677268.4750299985</v>
      </c>
      <c r="Q29" s="14">
        <v>55.22493684941903</v>
      </c>
      <c r="R29" s="14">
        <v>799762.1499999999</v>
      </c>
      <c r="S29" s="14"/>
      <c r="T29" s="14"/>
      <c r="U29" s="51">
        <f>SUM(R29:T29)</f>
        <v>799762.1499999999</v>
      </c>
      <c r="V29" s="14">
        <v>0</v>
      </c>
      <c r="W29" s="14">
        <v>0</v>
      </c>
      <c r="X29" s="14">
        <v>0</v>
      </c>
      <c r="Y29" s="51">
        <f>SUM(V29:X29)</f>
        <v>0</v>
      </c>
      <c r="Z29" s="14">
        <v>799874.0911999999</v>
      </c>
      <c r="AA29" s="23">
        <v>111.94120000000112</v>
      </c>
      <c r="AC29" s="38"/>
      <c r="AD29" s="14"/>
      <c r="AE29" s="14"/>
      <c r="AF29" s="14"/>
      <c r="AG29" s="14"/>
      <c r="AH29" s="14"/>
      <c r="AI29" s="14"/>
      <c r="AJ29" s="14"/>
      <c r="AK29" s="14"/>
      <c r="AL29" s="23"/>
      <c r="AN29" s="207"/>
      <c r="AO29" s="209"/>
      <c r="AP29" s="209"/>
      <c r="AV29" s="207"/>
      <c r="AW29" s="207"/>
      <c r="AX29" s="207"/>
    </row>
    <row r="30" spans="1:50" ht="39" thickBot="1">
      <c r="A30" s="13" t="s">
        <v>46</v>
      </c>
      <c r="B30" s="3" t="s">
        <v>47</v>
      </c>
      <c r="C30" s="278">
        <f aca="true" t="shared" si="8" ref="C30:AA30">SUM(C31:C32)</f>
        <v>17</v>
      </c>
      <c r="D30" s="49">
        <f t="shared" si="8"/>
        <v>1</v>
      </c>
      <c r="E30" s="49">
        <f t="shared" si="8"/>
        <v>0</v>
      </c>
      <c r="F30" s="49">
        <f>SUM(F31:F32)</f>
        <v>18</v>
      </c>
      <c r="G30" s="49">
        <f t="shared" si="8"/>
        <v>8</v>
      </c>
      <c r="H30" s="32"/>
      <c r="I30" s="49">
        <f t="shared" si="8"/>
        <v>1349458.132329</v>
      </c>
      <c r="J30" s="49">
        <f t="shared" si="8"/>
        <v>1350438.9871340003</v>
      </c>
      <c r="K30" s="49">
        <f t="shared" si="8"/>
        <v>1338948.4931339999</v>
      </c>
      <c r="L30" s="49">
        <f t="shared" si="8"/>
        <v>10509.639195</v>
      </c>
      <c r="M30" s="49">
        <f t="shared" si="8"/>
        <v>0</v>
      </c>
      <c r="N30" s="49">
        <f t="shared" si="8"/>
        <v>1349458.132329</v>
      </c>
      <c r="O30" s="49">
        <f t="shared" si="8"/>
        <v>1350438.9871340003</v>
      </c>
      <c r="P30" s="49">
        <f t="shared" si="8"/>
        <v>1763188.2885599995</v>
      </c>
      <c r="Q30" s="49">
        <f t="shared" si="8"/>
        <v>-1122.2935448336648</v>
      </c>
      <c r="R30" s="49">
        <f t="shared" si="8"/>
        <v>0</v>
      </c>
      <c r="S30" s="49">
        <f t="shared" si="8"/>
        <v>0</v>
      </c>
      <c r="T30" s="49">
        <f t="shared" si="8"/>
        <v>0</v>
      </c>
      <c r="U30" s="49">
        <f t="shared" si="8"/>
        <v>0</v>
      </c>
      <c r="V30" s="49">
        <f t="shared" si="8"/>
        <v>0</v>
      </c>
      <c r="W30" s="49">
        <f t="shared" si="8"/>
        <v>0</v>
      </c>
      <c r="X30" s="49">
        <f t="shared" si="8"/>
        <v>0</v>
      </c>
      <c r="Y30" s="49">
        <f t="shared" si="8"/>
        <v>0</v>
      </c>
      <c r="Z30" s="49">
        <f t="shared" si="8"/>
        <v>-104.72499025001889</v>
      </c>
      <c r="AA30" s="279">
        <f t="shared" si="8"/>
        <v>-104.72499025001889</v>
      </c>
      <c r="AC30" s="81">
        <f aca="true" t="shared" si="9" ref="AC30:AL30">SUM(AC31:AC32)</f>
        <v>0</v>
      </c>
      <c r="AD30" s="82">
        <f t="shared" si="9"/>
        <v>0</v>
      </c>
      <c r="AE30" s="82">
        <f t="shared" si="9"/>
        <v>0</v>
      </c>
      <c r="AF30" s="82">
        <f t="shared" si="9"/>
        <v>0</v>
      </c>
      <c r="AG30" s="82">
        <f t="shared" si="9"/>
        <v>0</v>
      </c>
      <c r="AH30" s="82">
        <f t="shared" si="9"/>
        <v>0</v>
      </c>
      <c r="AI30" s="82">
        <f t="shared" si="9"/>
        <v>0</v>
      </c>
      <c r="AJ30" s="82">
        <f t="shared" si="9"/>
        <v>0</v>
      </c>
      <c r="AK30" s="82">
        <f t="shared" si="9"/>
        <v>0</v>
      </c>
      <c r="AL30" s="83">
        <f t="shared" si="9"/>
        <v>0</v>
      </c>
      <c r="AN30" s="207"/>
      <c r="AO30" s="209"/>
      <c r="AP30" s="209"/>
      <c r="AV30" s="207"/>
      <c r="AW30" s="207"/>
      <c r="AX30" s="207"/>
    </row>
    <row r="31" spans="1:50" ht="30">
      <c r="A31" s="21"/>
      <c r="B31" s="6" t="s">
        <v>48</v>
      </c>
      <c r="C31" s="287">
        <v>17</v>
      </c>
      <c r="D31" s="288">
        <v>1</v>
      </c>
      <c r="E31" s="288">
        <v>0</v>
      </c>
      <c r="F31" s="288">
        <f>SUM(C31:E31)</f>
        <v>18</v>
      </c>
      <c r="G31" s="98">
        <v>8</v>
      </c>
      <c r="H31" s="31"/>
      <c r="I31" s="98">
        <v>1349458.132329</v>
      </c>
      <c r="J31" s="98">
        <v>1350438.9871340003</v>
      </c>
      <c r="K31" s="98">
        <v>1338948.4931339999</v>
      </c>
      <c r="L31" s="98">
        <v>10509.639195</v>
      </c>
      <c r="M31" s="98">
        <v>0</v>
      </c>
      <c r="N31" s="289">
        <f>SUM(K31:M31)</f>
        <v>1349458.132329</v>
      </c>
      <c r="O31" s="98">
        <v>1350438.9871340003</v>
      </c>
      <c r="P31" s="98">
        <v>1763188.2885599995</v>
      </c>
      <c r="Q31" s="98">
        <v>-1122.2935448336648</v>
      </c>
      <c r="R31" s="98"/>
      <c r="S31" s="98"/>
      <c r="T31" s="98"/>
      <c r="U31" s="288">
        <f>SUM(R31:T31)</f>
        <v>0</v>
      </c>
      <c r="V31" s="98">
        <v>0</v>
      </c>
      <c r="W31" s="98">
        <v>0</v>
      </c>
      <c r="X31" s="98">
        <v>0</v>
      </c>
      <c r="Y31" s="288">
        <f>SUM(V31:X31)</f>
        <v>0</v>
      </c>
      <c r="Z31" s="98">
        <v>-104.72499025001889</v>
      </c>
      <c r="AA31" s="99">
        <v>-104.72499025001889</v>
      </c>
      <c r="AC31" s="97"/>
      <c r="AD31" s="98"/>
      <c r="AE31" s="98"/>
      <c r="AF31" s="98"/>
      <c r="AG31" s="98"/>
      <c r="AH31" s="98"/>
      <c r="AI31" s="98"/>
      <c r="AJ31" s="98"/>
      <c r="AK31" s="98"/>
      <c r="AL31" s="99"/>
      <c r="AN31" s="207"/>
      <c r="AO31" s="209"/>
      <c r="AP31" s="209"/>
      <c r="AV31" s="207"/>
      <c r="AW31" s="207"/>
      <c r="AX31" s="207"/>
    </row>
    <row r="32" spans="1:50" ht="45.75" thickBot="1">
      <c r="A32" s="19"/>
      <c r="B32" s="27" t="s">
        <v>49</v>
      </c>
      <c r="C32" s="275"/>
      <c r="D32" s="276"/>
      <c r="E32" s="276"/>
      <c r="F32" s="276">
        <f>SUM(C32:E32)</f>
        <v>0</v>
      </c>
      <c r="G32" s="101">
        <v>0</v>
      </c>
      <c r="H32" s="93"/>
      <c r="I32" s="101">
        <v>0</v>
      </c>
      <c r="J32" s="101">
        <v>0</v>
      </c>
      <c r="K32" s="101"/>
      <c r="L32" s="101"/>
      <c r="M32" s="101"/>
      <c r="N32" s="277">
        <f>SUM(K32:M32)</f>
        <v>0</v>
      </c>
      <c r="O32" s="101"/>
      <c r="P32" s="101">
        <v>0</v>
      </c>
      <c r="Q32" s="101">
        <v>0</v>
      </c>
      <c r="R32" s="101"/>
      <c r="S32" s="101"/>
      <c r="T32" s="101"/>
      <c r="U32" s="276">
        <f>SUM(R32:T32)</f>
        <v>0</v>
      </c>
      <c r="V32" s="101">
        <v>0</v>
      </c>
      <c r="W32" s="101">
        <v>0</v>
      </c>
      <c r="X32" s="101">
        <v>0</v>
      </c>
      <c r="Y32" s="276">
        <f>SUM(V32:X32)</f>
        <v>0</v>
      </c>
      <c r="Z32" s="101">
        <v>0</v>
      </c>
      <c r="AA32" s="102">
        <v>0</v>
      </c>
      <c r="AC32" s="100"/>
      <c r="AD32" s="101"/>
      <c r="AE32" s="101"/>
      <c r="AF32" s="101"/>
      <c r="AG32" s="101"/>
      <c r="AH32" s="101"/>
      <c r="AI32" s="101"/>
      <c r="AJ32" s="101"/>
      <c r="AK32" s="101"/>
      <c r="AL32" s="102"/>
      <c r="AN32" s="207"/>
      <c r="AO32" s="209"/>
      <c r="AP32" s="209"/>
      <c r="AV32" s="207"/>
      <c r="AW32" s="207"/>
      <c r="AX32" s="207"/>
    </row>
    <row r="33" spans="1:50" ht="26.25" thickBot="1">
      <c r="A33" s="13" t="s">
        <v>50</v>
      </c>
      <c r="B33" s="3" t="s">
        <v>13</v>
      </c>
      <c r="C33" s="273"/>
      <c r="D33" s="48"/>
      <c r="E33" s="48"/>
      <c r="F33" s="48">
        <f>SUM(C33:E33)</f>
        <v>0</v>
      </c>
      <c r="G33" s="79">
        <v>0</v>
      </c>
      <c r="H33" s="79">
        <v>0</v>
      </c>
      <c r="I33" s="79">
        <v>0</v>
      </c>
      <c r="J33" s="79">
        <v>0</v>
      </c>
      <c r="K33" s="79"/>
      <c r="L33" s="79"/>
      <c r="M33" s="79"/>
      <c r="N33" s="274">
        <f>SUM(K33:M33)</f>
        <v>0</v>
      </c>
      <c r="O33" s="79"/>
      <c r="P33" s="79">
        <v>0</v>
      </c>
      <c r="Q33" s="79">
        <v>0</v>
      </c>
      <c r="R33" s="79"/>
      <c r="S33" s="79"/>
      <c r="T33" s="79"/>
      <c r="U33" s="48">
        <f>SUM(R33:T33)</f>
        <v>0</v>
      </c>
      <c r="V33" s="79">
        <v>0</v>
      </c>
      <c r="W33" s="79">
        <v>0</v>
      </c>
      <c r="X33" s="79">
        <v>0</v>
      </c>
      <c r="Y33" s="48">
        <f>SUM(V33:X33)</f>
        <v>0</v>
      </c>
      <c r="Z33" s="79">
        <v>0</v>
      </c>
      <c r="AA33" s="80">
        <v>0</v>
      </c>
      <c r="AC33" s="78"/>
      <c r="AD33" s="79"/>
      <c r="AE33" s="79"/>
      <c r="AF33" s="79"/>
      <c r="AG33" s="79"/>
      <c r="AH33" s="79"/>
      <c r="AI33" s="79"/>
      <c r="AJ33" s="79"/>
      <c r="AK33" s="79"/>
      <c r="AL33" s="80"/>
      <c r="AN33" s="207"/>
      <c r="AO33" s="209"/>
      <c r="AP33" s="209"/>
      <c r="AV33" s="207"/>
      <c r="AW33" s="207"/>
      <c r="AX33" s="207"/>
    </row>
    <row r="34" spans="1:50" ht="39" thickBot="1">
      <c r="A34" s="13" t="s">
        <v>51</v>
      </c>
      <c r="B34" s="3" t="s">
        <v>14</v>
      </c>
      <c r="C34" s="278">
        <f aca="true" t="shared" si="10" ref="C34:AA34">SUM(C35:C36)</f>
        <v>0</v>
      </c>
      <c r="D34" s="49">
        <f t="shared" si="10"/>
        <v>0</v>
      </c>
      <c r="E34" s="49">
        <f t="shared" si="10"/>
        <v>0</v>
      </c>
      <c r="F34" s="49">
        <f>SUM(F35:F36)</f>
        <v>0</v>
      </c>
      <c r="G34" s="49">
        <f t="shared" si="10"/>
        <v>0</v>
      </c>
      <c r="H34" s="33"/>
      <c r="I34" s="49">
        <f t="shared" si="10"/>
        <v>0</v>
      </c>
      <c r="J34" s="49">
        <f t="shared" si="10"/>
        <v>0</v>
      </c>
      <c r="K34" s="49">
        <f t="shared" si="10"/>
        <v>0</v>
      </c>
      <c r="L34" s="49">
        <f t="shared" si="10"/>
        <v>0</v>
      </c>
      <c r="M34" s="49">
        <f t="shared" si="10"/>
        <v>0</v>
      </c>
      <c r="N34" s="49">
        <f t="shared" si="10"/>
        <v>0</v>
      </c>
      <c r="O34" s="49">
        <f t="shared" si="10"/>
        <v>0</v>
      </c>
      <c r="P34" s="49">
        <f t="shared" si="10"/>
        <v>0</v>
      </c>
      <c r="Q34" s="49">
        <f t="shared" si="10"/>
        <v>0</v>
      </c>
      <c r="R34" s="49">
        <f t="shared" si="10"/>
        <v>0</v>
      </c>
      <c r="S34" s="49">
        <f t="shared" si="10"/>
        <v>0</v>
      </c>
      <c r="T34" s="49">
        <f t="shared" si="10"/>
        <v>0</v>
      </c>
      <c r="U34" s="49">
        <f t="shared" si="10"/>
        <v>0</v>
      </c>
      <c r="V34" s="49">
        <f t="shared" si="10"/>
        <v>0</v>
      </c>
      <c r="W34" s="49">
        <f t="shared" si="10"/>
        <v>0</v>
      </c>
      <c r="X34" s="49">
        <f t="shared" si="10"/>
        <v>0</v>
      </c>
      <c r="Y34" s="49">
        <f t="shared" si="10"/>
        <v>0</v>
      </c>
      <c r="Z34" s="49">
        <f t="shared" si="10"/>
        <v>0</v>
      </c>
      <c r="AA34" s="279">
        <f t="shared" si="10"/>
        <v>0</v>
      </c>
      <c r="AC34" s="81">
        <f aca="true" t="shared" si="11" ref="AC34:AL34">SUM(AC35:AC36)</f>
        <v>0</v>
      </c>
      <c r="AD34" s="82">
        <f t="shared" si="11"/>
        <v>0</v>
      </c>
      <c r="AE34" s="82">
        <f t="shared" si="11"/>
        <v>0</v>
      </c>
      <c r="AF34" s="82">
        <f t="shared" si="11"/>
        <v>0</v>
      </c>
      <c r="AG34" s="82">
        <f t="shared" si="11"/>
        <v>0</v>
      </c>
      <c r="AH34" s="82">
        <f t="shared" si="11"/>
        <v>0</v>
      </c>
      <c r="AI34" s="82">
        <f t="shared" si="11"/>
        <v>0</v>
      </c>
      <c r="AJ34" s="82">
        <f t="shared" si="11"/>
        <v>0</v>
      </c>
      <c r="AK34" s="82">
        <f t="shared" si="11"/>
        <v>0</v>
      </c>
      <c r="AL34" s="83">
        <f t="shared" si="11"/>
        <v>0</v>
      </c>
      <c r="AN34" s="207"/>
      <c r="AO34" s="209"/>
      <c r="AP34" s="209"/>
      <c r="AV34" s="207"/>
      <c r="AW34" s="207"/>
      <c r="AX34" s="207"/>
    </row>
    <row r="35" spans="1:50" ht="30">
      <c r="A35" s="21"/>
      <c r="B35" s="8" t="s">
        <v>52</v>
      </c>
      <c r="C35" s="269"/>
      <c r="D35" s="46"/>
      <c r="E35" s="46"/>
      <c r="F35" s="46">
        <f>SUM(C35:E35)</f>
        <v>0</v>
      </c>
      <c r="G35" s="73">
        <v>0</v>
      </c>
      <c r="H35" s="34"/>
      <c r="I35" s="73">
        <v>0</v>
      </c>
      <c r="J35" s="73">
        <v>0</v>
      </c>
      <c r="K35" s="73"/>
      <c r="L35" s="73"/>
      <c r="M35" s="73"/>
      <c r="N35" s="270">
        <f>SUM(K35:M35)</f>
        <v>0</v>
      </c>
      <c r="O35" s="73"/>
      <c r="P35" s="73">
        <v>0</v>
      </c>
      <c r="Q35" s="73">
        <v>0</v>
      </c>
      <c r="R35" s="73"/>
      <c r="S35" s="73"/>
      <c r="T35" s="73"/>
      <c r="U35" s="46">
        <f>SUM(R35:T35)</f>
        <v>0</v>
      </c>
      <c r="V35" s="73">
        <v>0</v>
      </c>
      <c r="W35" s="73">
        <v>0</v>
      </c>
      <c r="X35" s="73">
        <v>0</v>
      </c>
      <c r="Y35" s="46">
        <f>SUM(V35:X35)</f>
        <v>0</v>
      </c>
      <c r="Z35" s="73">
        <v>0</v>
      </c>
      <c r="AA35" s="74">
        <v>0</v>
      </c>
      <c r="AC35" s="72"/>
      <c r="AD35" s="73"/>
      <c r="AE35" s="73"/>
      <c r="AF35" s="73"/>
      <c r="AG35" s="73"/>
      <c r="AH35" s="73"/>
      <c r="AI35" s="73"/>
      <c r="AJ35" s="73"/>
      <c r="AK35" s="73"/>
      <c r="AL35" s="74"/>
      <c r="AN35" s="207"/>
      <c r="AO35" s="209"/>
      <c r="AP35" s="209"/>
      <c r="AV35" s="207"/>
      <c r="AW35" s="207"/>
      <c r="AX35" s="207"/>
    </row>
    <row r="36" spans="1:50" ht="45.75" thickBot="1">
      <c r="A36" s="19"/>
      <c r="B36" s="27" t="s">
        <v>53</v>
      </c>
      <c r="C36" s="275"/>
      <c r="D36" s="276"/>
      <c r="E36" s="276"/>
      <c r="F36" s="276">
        <f>SUM(C36:E36)</f>
        <v>0</v>
      </c>
      <c r="G36" s="101">
        <v>0</v>
      </c>
      <c r="H36" s="37"/>
      <c r="I36" s="101">
        <v>0</v>
      </c>
      <c r="J36" s="101">
        <v>0</v>
      </c>
      <c r="K36" s="101"/>
      <c r="L36" s="101"/>
      <c r="M36" s="101"/>
      <c r="N36" s="277">
        <f>SUM(K36:M36)</f>
        <v>0</v>
      </c>
      <c r="O36" s="101"/>
      <c r="P36" s="101">
        <v>0</v>
      </c>
      <c r="Q36" s="101">
        <v>0</v>
      </c>
      <c r="R36" s="101"/>
      <c r="S36" s="101"/>
      <c r="T36" s="101"/>
      <c r="U36" s="276">
        <f>SUM(R36:T36)</f>
        <v>0</v>
      </c>
      <c r="V36" s="101">
        <v>0</v>
      </c>
      <c r="W36" s="101">
        <v>0</v>
      </c>
      <c r="X36" s="101">
        <v>0</v>
      </c>
      <c r="Y36" s="276">
        <f>SUM(V36:X36)</f>
        <v>0</v>
      </c>
      <c r="Z36" s="101">
        <v>0</v>
      </c>
      <c r="AA36" s="102">
        <v>0</v>
      </c>
      <c r="AC36" s="100"/>
      <c r="AD36" s="101"/>
      <c r="AE36" s="101"/>
      <c r="AF36" s="101"/>
      <c r="AG36" s="101"/>
      <c r="AH36" s="101"/>
      <c r="AI36" s="101"/>
      <c r="AJ36" s="101"/>
      <c r="AK36" s="101"/>
      <c r="AL36" s="102"/>
      <c r="AN36" s="207"/>
      <c r="AO36" s="209"/>
      <c r="AP36" s="209"/>
      <c r="AV36" s="207"/>
      <c r="AW36" s="207"/>
      <c r="AX36" s="207"/>
    </row>
    <row r="37" spans="1:50" ht="15.75" thickBot="1">
      <c r="A37" s="13" t="s">
        <v>54</v>
      </c>
      <c r="B37" s="3" t="s">
        <v>5</v>
      </c>
      <c r="C37" s="290">
        <v>12</v>
      </c>
      <c r="D37" s="291">
        <v>2</v>
      </c>
      <c r="E37" s="291">
        <v>0</v>
      </c>
      <c r="F37" s="291">
        <f>SUM(C37:E37)</f>
        <v>14</v>
      </c>
      <c r="G37" s="85">
        <v>6</v>
      </c>
      <c r="H37" s="35"/>
      <c r="I37" s="85">
        <v>59922.669586999975</v>
      </c>
      <c r="J37" s="85">
        <v>47938.13566959999</v>
      </c>
      <c r="K37" s="85">
        <v>42838.18958699997</v>
      </c>
      <c r="L37" s="85">
        <v>17084.480000000003</v>
      </c>
      <c r="M37" s="85">
        <v>0</v>
      </c>
      <c r="N37" s="292">
        <f>SUM(K37:M37)</f>
        <v>59922.669586999975</v>
      </c>
      <c r="O37" s="85">
        <v>47938.13566959999</v>
      </c>
      <c r="P37" s="85">
        <v>52126.06999999998</v>
      </c>
      <c r="Q37" s="85">
        <v>10425.222410098086</v>
      </c>
      <c r="R37" s="85">
        <v>13531.010000000004</v>
      </c>
      <c r="S37" s="85">
        <v>2618.3799999999997</v>
      </c>
      <c r="T37" s="85">
        <v>0</v>
      </c>
      <c r="U37" s="291">
        <f>SUM(R37:T37)</f>
        <v>16149.390000000003</v>
      </c>
      <c r="V37" s="85">
        <v>2706.2020000000066</v>
      </c>
      <c r="W37" s="85">
        <v>523.6759999999995</v>
      </c>
      <c r="X37" s="85">
        <v>0</v>
      </c>
      <c r="Y37" s="291">
        <f>SUM(V37:X37)</f>
        <v>3229.878000000006</v>
      </c>
      <c r="Z37" s="85">
        <v>41375.44499007</v>
      </c>
      <c r="AA37" s="86">
        <v>8231.932990070003</v>
      </c>
      <c r="AC37" s="84"/>
      <c r="AD37" s="85"/>
      <c r="AE37" s="85"/>
      <c r="AF37" s="85"/>
      <c r="AG37" s="85"/>
      <c r="AH37" s="85"/>
      <c r="AI37" s="85"/>
      <c r="AJ37" s="85"/>
      <c r="AK37" s="85"/>
      <c r="AL37" s="86"/>
      <c r="AN37" s="207"/>
      <c r="AO37" s="209"/>
      <c r="AP37" s="209"/>
      <c r="AV37" s="207"/>
      <c r="AW37" s="207"/>
      <c r="AX37" s="207"/>
    </row>
    <row r="38" spans="1:50" ht="26.25" thickBot="1">
      <c r="A38" s="13" t="s">
        <v>55</v>
      </c>
      <c r="B38" s="3" t="s">
        <v>56</v>
      </c>
      <c r="C38" s="273">
        <v>74</v>
      </c>
      <c r="D38" s="48">
        <v>30</v>
      </c>
      <c r="E38" s="48">
        <v>0</v>
      </c>
      <c r="F38" s="48">
        <f>SUM(C38:E38)</f>
        <v>104</v>
      </c>
      <c r="G38" s="79">
        <v>97</v>
      </c>
      <c r="H38" s="36"/>
      <c r="I38" s="79">
        <v>688930.5927539995</v>
      </c>
      <c r="J38" s="79">
        <v>505307.369799393</v>
      </c>
      <c r="K38" s="79">
        <v>654943.0432029996</v>
      </c>
      <c r="L38" s="79">
        <v>32368.69955099996</v>
      </c>
      <c r="M38" s="79">
        <v>0</v>
      </c>
      <c r="N38" s="274">
        <f>SUM(K38:M38)</f>
        <v>687311.7427539995</v>
      </c>
      <c r="O38" s="79">
        <v>504012.9697993931</v>
      </c>
      <c r="P38" s="79">
        <v>695756.9699999995</v>
      </c>
      <c r="Q38" s="79">
        <v>223632.12004788299</v>
      </c>
      <c r="R38" s="79">
        <v>117745.32999999999</v>
      </c>
      <c r="S38" s="79">
        <v>6195.389999999999</v>
      </c>
      <c r="T38" s="79">
        <v>0</v>
      </c>
      <c r="U38" s="48">
        <f>SUM(R38:T38)</f>
        <v>123940.71999999999</v>
      </c>
      <c r="V38" s="79">
        <v>2078.924209999983</v>
      </c>
      <c r="W38" s="79">
        <v>1239.0779999999995</v>
      </c>
      <c r="X38" s="79">
        <v>0</v>
      </c>
      <c r="Y38" s="48">
        <f>SUM(V38:X38)</f>
        <v>3318.0022099999824</v>
      </c>
      <c r="Z38" s="79">
        <v>-302801.84490141645</v>
      </c>
      <c r="AA38" s="80">
        <v>5325.437308583525</v>
      </c>
      <c r="AC38" s="78"/>
      <c r="AD38" s="79"/>
      <c r="AE38" s="79"/>
      <c r="AF38" s="79"/>
      <c r="AG38" s="79"/>
      <c r="AH38" s="79"/>
      <c r="AI38" s="79"/>
      <c r="AJ38" s="79"/>
      <c r="AK38" s="79"/>
      <c r="AL38" s="80"/>
      <c r="AN38" s="207"/>
      <c r="AO38" s="209"/>
      <c r="AP38" s="209"/>
      <c r="AV38" s="207"/>
      <c r="AW38" s="207"/>
      <c r="AX38" s="207"/>
    </row>
    <row r="39" spans="1:50" ht="15.75" thickBot="1">
      <c r="A39" s="13" t="s">
        <v>57</v>
      </c>
      <c r="B39" s="3" t="s">
        <v>6</v>
      </c>
      <c r="C39" s="273">
        <v>7</v>
      </c>
      <c r="D39" s="48">
        <v>0</v>
      </c>
      <c r="E39" s="48">
        <v>0</v>
      </c>
      <c r="F39" s="48">
        <f>SUM(C39:E39)</f>
        <v>7</v>
      </c>
      <c r="G39" s="79">
        <v>6</v>
      </c>
      <c r="H39" s="36"/>
      <c r="I39" s="79">
        <v>219631.5305231643</v>
      </c>
      <c r="J39" s="79">
        <v>199276.230129762</v>
      </c>
      <c r="K39" s="79">
        <v>219631.5305231643</v>
      </c>
      <c r="L39" s="79">
        <v>0</v>
      </c>
      <c r="M39" s="79">
        <v>0</v>
      </c>
      <c r="N39" s="274">
        <f>SUM(K39:M39)</f>
        <v>219631.5305231643</v>
      </c>
      <c r="O39" s="79">
        <v>199276.230129762</v>
      </c>
      <c r="P39" s="79">
        <v>184447.3399999999</v>
      </c>
      <c r="Q39" s="79">
        <v>18237.302273767098</v>
      </c>
      <c r="R39" s="79"/>
      <c r="S39" s="79"/>
      <c r="T39" s="79"/>
      <c r="U39" s="48">
        <f>SUM(R39:T39)</f>
        <v>0</v>
      </c>
      <c r="V39" s="79">
        <v>0</v>
      </c>
      <c r="W39" s="79">
        <v>0</v>
      </c>
      <c r="X39" s="79">
        <v>0</v>
      </c>
      <c r="Y39" s="48">
        <f>SUM(V39:X39)</f>
        <v>0</v>
      </c>
      <c r="Z39" s="79">
        <v>220.881371225306</v>
      </c>
      <c r="AA39" s="80">
        <v>220.881371225306</v>
      </c>
      <c r="AC39" s="78"/>
      <c r="AD39" s="79"/>
      <c r="AE39" s="79"/>
      <c r="AF39" s="79"/>
      <c r="AG39" s="79"/>
      <c r="AH39" s="79"/>
      <c r="AI39" s="79"/>
      <c r="AJ39" s="79"/>
      <c r="AK39" s="79"/>
      <c r="AL39" s="80"/>
      <c r="AN39" s="207"/>
      <c r="AO39" s="209"/>
      <c r="AP39" s="209"/>
      <c r="AV39" s="207"/>
      <c r="AW39" s="207"/>
      <c r="AX39" s="207"/>
    </row>
    <row r="40" spans="1:50" ht="15.75" thickBot="1">
      <c r="A40" s="13" t="s">
        <v>58</v>
      </c>
      <c r="B40" s="3" t="s">
        <v>7</v>
      </c>
      <c r="C40" s="278">
        <f aca="true" t="shared" si="12" ref="C40:AA40">SUM(C41:C43)</f>
        <v>0</v>
      </c>
      <c r="D40" s="49">
        <f t="shared" si="12"/>
        <v>0</v>
      </c>
      <c r="E40" s="49">
        <f t="shared" si="12"/>
        <v>0</v>
      </c>
      <c r="F40" s="49">
        <f>SUM(F41:F43)</f>
        <v>0</v>
      </c>
      <c r="G40" s="49">
        <f t="shared" si="12"/>
        <v>0</v>
      </c>
      <c r="H40" s="36"/>
      <c r="I40" s="49">
        <f t="shared" si="12"/>
        <v>0</v>
      </c>
      <c r="J40" s="49">
        <f t="shared" si="12"/>
        <v>0</v>
      </c>
      <c r="K40" s="49">
        <f t="shared" si="12"/>
        <v>0</v>
      </c>
      <c r="L40" s="49">
        <f t="shared" si="12"/>
        <v>0</v>
      </c>
      <c r="M40" s="49">
        <f t="shared" si="12"/>
        <v>0</v>
      </c>
      <c r="N40" s="49">
        <f t="shared" si="12"/>
        <v>0</v>
      </c>
      <c r="O40" s="49">
        <f t="shared" si="12"/>
        <v>0</v>
      </c>
      <c r="P40" s="49">
        <f t="shared" si="12"/>
        <v>0</v>
      </c>
      <c r="Q40" s="49">
        <f t="shared" si="12"/>
        <v>0</v>
      </c>
      <c r="R40" s="49">
        <f t="shared" si="12"/>
        <v>0</v>
      </c>
      <c r="S40" s="49">
        <f t="shared" si="12"/>
        <v>0</v>
      </c>
      <c r="T40" s="49">
        <f t="shared" si="12"/>
        <v>0</v>
      </c>
      <c r="U40" s="49">
        <f t="shared" si="12"/>
        <v>0</v>
      </c>
      <c r="V40" s="49">
        <f t="shared" si="12"/>
        <v>0</v>
      </c>
      <c r="W40" s="49">
        <f t="shared" si="12"/>
        <v>0</v>
      </c>
      <c r="X40" s="49">
        <f t="shared" si="12"/>
        <v>0</v>
      </c>
      <c r="Y40" s="49">
        <f t="shared" si="12"/>
        <v>0</v>
      </c>
      <c r="Z40" s="49">
        <f t="shared" si="12"/>
        <v>0</v>
      </c>
      <c r="AA40" s="279">
        <f t="shared" si="12"/>
        <v>0</v>
      </c>
      <c r="AC40" s="57">
        <f aca="true" t="shared" si="13" ref="AC40:AL40">SUM(AC41:AC43)</f>
        <v>0</v>
      </c>
      <c r="AD40" s="58">
        <f t="shared" si="13"/>
        <v>0</v>
      </c>
      <c r="AE40" s="58">
        <f t="shared" si="13"/>
        <v>0</v>
      </c>
      <c r="AF40" s="58">
        <f t="shared" si="13"/>
        <v>0</v>
      </c>
      <c r="AG40" s="58">
        <f t="shared" si="13"/>
        <v>0</v>
      </c>
      <c r="AH40" s="58">
        <f t="shared" si="13"/>
        <v>0</v>
      </c>
      <c r="AI40" s="58">
        <f t="shared" si="13"/>
        <v>0</v>
      </c>
      <c r="AJ40" s="58">
        <f t="shared" si="13"/>
        <v>0</v>
      </c>
      <c r="AK40" s="58">
        <f t="shared" si="13"/>
        <v>0</v>
      </c>
      <c r="AL40" s="59">
        <f t="shared" si="13"/>
        <v>0</v>
      </c>
      <c r="AN40" s="207"/>
      <c r="AO40" s="209"/>
      <c r="AP40" s="209"/>
      <c r="AV40" s="207"/>
      <c r="AW40" s="207"/>
      <c r="AX40" s="207"/>
    </row>
    <row r="41" spans="1:50" ht="30">
      <c r="A41" s="17"/>
      <c r="B41" s="9" t="s">
        <v>59</v>
      </c>
      <c r="C41" s="293"/>
      <c r="D41" s="52"/>
      <c r="E41" s="52"/>
      <c r="F41" s="52">
        <f>SUM(C41:E41)</f>
        <v>0</v>
      </c>
      <c r="G41" s="90">
        <v>0</v>
      </c>
      <c r="H41" s="34"/>
      <c r="I41" s="90">
        <v>0</v>
      </c>
      <c r="J41" s="90">
        <v>0</v>
      </c>
      <c r="K41" s="90"/>
      <c r="L41" s="90"/>
      <c r="M41" s="90"/>
      <c r="N41" s="54">
        <f>SUM(K41:M41)</f>
        <v>0</v>
      </c>
      <c r="O41" s="90"/>
      <c r="P41" s="90">
        <v>0</v>
      </c>
      <c r="Q41" s="90">
        <v>0</v>
      </c>
      <c r="R41" s="90"/>
      <c r="S41" s="90"/>
      <c r="T41" s="90"/>
      <c r="U41" s="52">
        <f>SUM(R41:T41)</f>
        <v>0</v>
      </c>
      <c r="V41" s="90">
        <v>0</v>
      </c>
      <c r="W41" s="90">
        <v>0</v>
      </c>
      <c r="X41" s="90">
        <v>0</v>
      </c>
      <c r="Y41" s="52">
        <f>SUM(V41:X41)</f>
        <v>0</v>
      </c>
      <c r="Z41" s="90">
        <v>0</v>
      </c>
      <c r="AA41" s="91">
        <v>0</v>
      </c>
      <c r="AC41" s="89"/>
      <c r="AD41" s="90"/>
      <c r="AE41" s="90"/>
      <c r="AF41" s="90"/>
      <c r="AG41" s="90"/>
      <c r="AH41" s="90"/>
      <c r="AI41" s="90"/>
      <c r="AJ41" s="90"/>
      <c r="AK41" s="90"/>
      <c r="AL41" s="91"/>
      <c r="AN41" s="207"/>
      <c r="AO41" s="209"/>
      <c r="AP41" s="209"/>
      <c r="AV41" s="207"/>
      <c r="AW41" s="207"/>
      <c r="AX41" s="207"/>
    </row>
    <row r="42" spans="1:50" ht="30">
      <c r="A42" s="18"/>
      <c r="B42" s="7" t="s">
        <v>60</v>
      </c>
      <c r="C42" s="280"/>
      <c r="D42" s="40"/>
      <c r="E42" s="40"/>
      <c r="F42" s="40">
        <f>SUM(C42:E42)</f>
        <v>0</v>
      </c>
      <c r="G42" s="95">
        <v>0</v>
      </c>
      <c r="H42" s="93"/>
      <c r="I42" s="95">
        <v>0</v>
      </c>
      <c r="J42" s="95">
        <v>0</v>
      </c>
      <c r="K42" s="95"/>
      <c r="L42" s="95"/>
      <c r="M42" s="95"/>
      <c r="N42" s="281">
        <f>SUM(K42:M42)</f>
        <v>0</v>
      </c>
      <c r="O42" s="95"/>
      <c r="P42" s="95">
        <v>0</v>
      </c>
      <c r="Q42" s="95">
        <v>0</v>
      </c>
      <c r="R42" s="95"/>
      <c r="S42" s="95"/>
      <c r="T42" s="95"/>
      <c r="U42" s="40">
        <f>SUM(R42:T42)</f>
        <v>0</v>
      </c>
      <c r="V42" s="95">
        <v>0</v>
      </c>
      <c r="W42" s="95">
        <v>0</v>
      </c>
      <c r="X42" s="95">
        <v>0</v>
      </c>
      <c r="Y42" s="40">
        <f>SUM(V42:X42)</f>
        <v>0</v>
      </c>
      <c r="Z42" s="95">
        <v>0</v>
      </c>
      <c r="AA42" s="96">
        <v>0</v>
      </c>
      <c r="AC42" s="94"/>
      <c r="AD42" s="95"/>
      <c r="AE42" s="95"/>
      <c r="AF42" s="95"/>
      <c r="AG42" s="95"/>
      <c r="AH42" s="95"/>
      <c r="AI42" s="95"/>
      <c r="AJ42" s="95"/>
      <c r="AK42" s="95"/>
      <c r="AL42" s="96"/>
      <c r="AN42" s="207"/>
      <c r="AO42" s="209"/>
      <c r="AP42" s="209"/>
      <c r="AV42" s="207"/>
      <c r="AW42" s="207"/>
      <c r="AX42" s="207"/>
    </row>
    <row r="43" spans="1:50" ht="15.75" thickBot="1">
      <c r="A43" s="19"/>
      <c r="B43" s="29" t="s">
        <v>61</v>
      </c>
      <c r="C43" s="282"/>
      <c r="D43" s="50"/>
      <c r="E43" s="50"/>
      <c r="F43" s="50">
        <f>SUM(C43:E43)</f>
        <v>0</v>
      </c>
      <c r="G43" s="87">
        <v>0</v>
      </c>
      <c r="H43" s="33"/>
      <c r="I43" s="87">
        <v>0</v>
      </c>
      <c r="J43" s="87">
        <v>0</v>
      </c>
      <c r="K43" s="87"/>
      <c r="L43" s="87"/>
      <c r="M43" s="87"/>
      <c r="N43" s="283">
        <f>SUM(K43:M43)</f>
        <v>0</v>
      </c>
      <c r="O43" s="87"/>
      <c r="P43" s="87">
        <v>0</v>
      </c>
      <c r="Q43" s="87">
        <v>0</v>
      </c>
      <c r="R43" s="87"/>
      <c r="S43" s="87"/>
      <c r="T43" s="87"/>
      <c r="U43" s="50">
        <f>SUM(R43:T43)</f>
        <v>0</v>
      </c>
      <c r="V43" s="87">
        <v>0</v>
      </c>
      <c r="W43" s="87">
        <v>0</v>
      </c>
      <c r="X43" s="87">
        <v>0</v>
      </c>
      <c r="Y43" s="50">
        <f>SUM(V43:X43)</f>
        <v>0</v>
      </c>
      <c r="Z43" s="87">
        <v>0</v>
      </c>
      <c r="AA43" s="88">
        <v>0</v>
      </c>
      <c r="AC43" s="92"/>
      <c r="AD43" s="87"/>
      <c r="AE43" s="87"/>
      <c r="AF43" s="87"/>
      <c r="AG43" s="87"/>
      <c r="AH43" s="87"/>
      <c r="AI43" s="87"/>
      <c r="AJ43" s="87"/>
      <c r="AK43" s="87"/>
      <c r="AL43" s="88"/>
      <c r="AN43" s="207"/>
      <c r="AO43" s="209"/>
      <c r="AP43" s="209"/>
      <c r="AV43" s="207"/>
      <c r="AW43" s="207"/>
      <c r="AX43" s="207"/>
    </row>
    <row r="44" spans="1:50" ht="15.75" thickBot="1">
      <c r="A44" s="13" t="s">
        <v>62</v>
      </c>
      <c r="B44" s="3" t="s">
        <v>8</v>
      </c>
      <c r="C44" s="273"/>
      <c r="D44" s="48"/>
      <c r="E44" s="48"/>
      <c r="F44" s="48">
        <f>SUM(C44:E44)</f>
        <v>0</v>
      </c>
      <c r="G44" s="79">
        <v>0</v>
      </c>
      <c r="H44" s="36"/>
      <c r="I44" s="79">
        <v>0</v>
      </c>
      <c r="J44" s="79">
        <v>0</v>
      </c>
      <c r="K44" s="79"/>
      <c r="L44" s="79"/>
      <c r="M44" s="79"/>
      <c r="N44" s="274">
        <f>SUM(K44:M44)</f>
        <v>0</v>
      </c>
      <c r="O44" s="79"/>
      <c r="P44" s="79">
        <v>0</v>
      </c>
      <c r="Q44" s="79">
        <v>0</v>
      </c>
      <c r="R44" s="79"/>
      <c r="S44" s="79"/>
      <c r="T44" s="79"/>
      <c r="U44" s="48">
        <f>SUM(R44:T44)</f>
        <v>0</v>
      </c>
      <c r="V44" s="79">
        <v>0</v>
      </c>
      <c r="W44" s="79">
        <v>0</v>
      </c>
      <c r="X44" s="79">
        <v>0</v>
      </c>
      <c r="Y44" s="48">
        <f>SUM(V44:X44)</f>
        <v>0</v>
      </c>
      <c r="Z44" s="79">
        <v>0</v>
      </c>
      <c r="AA44" s="80">
        <v>0</v>
      </c>
      <c r="AC44" s="78"/>
      <c r="AD44" s="79"/>
      <c r="AE44" s="79"/>
      <c r="AF44" s="79"/>
      <c r="AG44" s="79"/>
      <c r="AH44" s="79"/>
      <c r="AI44" s="79"/>
      <c r="AJ44" s="79"/>
      <c r="AK44" s="79"/>
      <c r="AL44" s="80"/>
      <c r="AN44" s="207"/>
      <c r="AO44" s="209"/>
      <c r="AP44" s="209"/>
      <c r="AV44" s="207"/>
      <c r="AW44" s="207"/>
      <c r="AX44" s="207"/>
    </row>
    <row r="45" spans="1:50" ht="39" thickBot="1">
      <c r="A45" s="13" t="s">
        <v>63</v>
      </c>
      <c r="B45" s="3" t="s">
        <v>64</v>
      </c>
      <c r="C45" s="278">
        <f aca="true" t="shared" si="14" ref="C45:AA45">SUM(C46:C48)</f>
        <v>28</v>
      </c>
      <c r="D45" s="49">
        <f t="shared" si="14"/>
        <v>18</v>
      </c>
      <c r="E45" s="49">
        <f t="shared" si="14"/>
        <v>0</v>
      </c>
      <c r="F45" s="49">
        <f>SUM(F46:F48)</f>
        <v>46</v>
      </c>
      <c r="G45" s="49">
        <f t="shared" si="14"/>
        <v>39</v>
      </c>
      <c r="H45" s="36"/>
      <c r="I45" s="49">
        <f t="shared" si="14"/>
        <v>153542.02850000013</v>
      </c>
      <c r="J45" s="49">
        <f t="shared" si="14"/>
        <v>93141.126</v>
      </c>
      <c r="K45" s="49">
        <f t="shared" si="14"/>
        <v>152146.0273000001</v>
      </c>
      <c r="L45" s="49">
        <f t="shared" si="14"/>
        <v>1354.2300000000005</v>
      </c>
      <c r="M45" s="49">
        <f t="shared" si="14"/>
        <v>0</v>
      </c>
      <c r="N45" s="49">
        <f t="shared" si="14"/>
        <v>153500.2573000001</v>
      </c>
      <c r="O45" s="49">
        <f t="shared" si="14"/>
        <v>90410.37199999987</v>
      </c>
      <c r="P45" s="49">
        <f t="shared" si="14"/>
        <v>189823.6500000001</v>
      </c>
      <c r="Q45" s="49">
        <f t="shared" si="14"/>
        <v>85445.7989367852</v>
      </c>
      <c r="R45" s="49">
        <f t="shared" si="14"/>
        <v>0</v>
      </c>
      <c r="S45" s="49">
        <f t="shared" si="14"/>
        <v>1284.75</v>
      </c>
      <c r="T45" s="49">
        <f t="shared" si="14"/>
        <v>0</v>
      </c>
      <c r="U45" s="49">
        <f t="shared" si="14"/>
        <v>1284.75</v>
      </c>
      <c r="V45" s="49">
        <f t="shared" si="14"/>
        <v>0</v>
      </c>
      <c r="W45" s="49">
        <f t="shared" si="14"/>
        <v>256.95000000000005</v>
      </c>
      <c r="X45" s="49">
        <f t="shared" si="14"/>
        <v>0</v>
      </c>
      <c r="Y45" s="49">
        <f t="shared" si="14"/>
        <v>256.95000000000005</v>
      </c>
      <c r="Z45" s="49">
        <f t="shared" si="14"/>
        <v>748.9588382500104</v>
      </c>
      <c r="AA45" s="279">
        <f t="shared" si="14"/>
        <v>-1078.8411617499896</v>
      </c>
      <c r="AC45" s="81">
        <f aca="true" t="shared" si="15" ref="AC45:AL45">SUM(AC46:AC48)</f>
        <v>0</v>
      </c>
      <c r="AD45" s="82">
        <f t="shared" si="15"/>
        <v>0</v>
      </c>
      <c r="AE45" s="82">
        <f t="shared" si="15"/>
        <v>0</v>
      </c>
      <c r="AF45" s="82">
        <f t="shared" si="15"/>
        <v>0</v>
      </c>
      <c r="AG45" s="82">
        <f t="shared" si="15"/>
        <v>0</v>
      </c>
      <c r="AH45" s="82">
        <f t="shared" si="15"/>
        <v>0</v>
      </c>
      <c r="AI45" s="82">
        <f t="shared" si="15"/>
        <v>0</v>
      </c>
      <c r="AJ45" s="82">
        <f t="shared" si="15"/>
        <v>0</v>
      </c>
      <c r="AK45" s="82">
        <f t="shared" si="15"/>
        <v>0</v>
      </c>
      <c r="AL45" s="83">
        <f t="shared" si="15"/>
        <v>0</v>
      </c>
      <c r="AN45" s="207"/>
      <c r="AO45" s="209"/>
      <c r="AP45" s="209"/>
      <c r="AV45" s="207"/>
      <c r="AW45" s="207"/>
      <c r="AX45" s="207"/>
    </row>
    <row r="46" spans="1:50" ht="15">
      <c r="A46" s="17"/>
      <c r="B46" s="10" t="s">
        <v>65</v>
      </c>
      <c r="C46" s="287"/>
      <c r="D46" s="288"/>
      <c r="E46" s="288"/>
      <c r="F46" s="288">
        <f>SUM(C46:E46)</f>
        <v>0</v>
      </c>
      <c r="G46" s="98">
        <v>0</v>
      </c>
      <c r="H46" s="34"/>
      <c r="I46" s="98">
        <v>0</v>
      </c>
      <c r="J46" s="98">
        <v>0</v>
      </c>
      <c r="K46" s="98"/>
      <c r="L46" s="98"/>
      <c r="M46" s="98"/>
      <c r="N46" s="289">
        <f>SUM(K46:M46)</f>
        <v>0</v>
      </c>
      <c r="O46" s="98"/>
      <c r="P46" s="98">
        <v>0</v>
      </c>
      <c r="Q46" s="98">
        <v>0</v>
      </c>
      <c r="R46" s="98"/>
      <c r="S46" s="98"/>
      <c r="T46" s="98"/>
      <c r="U46" s="288">
        <f>SUM(R46:T46)</f>
        <v>0</v>
      </c>
      <c r="V46" s="98">
        <v>0</v>
      </c>
      <c r="W46" s="98">
        <v>0</v>
      </c>
      <c r="X46" s="98">
        <v>0</v>
      </c>
      <c r="Y46" s="288">
        <f>SUM(V46:X46)</f>
        <v>0</v>
      </c>
      <c r="Z46" s="98">
        <v>0</v>
      </c>
      <c r="AA46" s="99">
        <v>0</v>
      </c>
      <c r="AC46" s="97"/>
      <c r="AD46" s="98"/>
      <c r="AE46" s="98"/>
      <c r="AF46" s="98"/>
      <c r="AG46" s="98"/>
      <c r="AH46" s="98"/>
      <c r="AI46" s="98"/>
      <c r="AJ46" s="98"/>
      <c r="AK46" s="98"/>
      <c r="AL46" s="99"/>
      <c r="AN46" s="207"/>
      <c r="AO46" s="209"/>
      <c r="AP46" s="209"/>
      <c r="AV46" s="207"/>
      <c r="AW46" s="207"/>
      <c r="AX46" s="207"/>
    </row>
    <row r="47" spans="1:50" ht="15">
      <c r="A47" s="18"/>
      <c r="B47" s="30" t="s">
        <v>66</v>
      </c>
      <c r="C47" s="262">
        <v>5</v>
      </c>
      <c r="D47" s="42">
        <v>0</v>
      </c>
      <c r="E47" s="42">
        <v>0</v>
      </c>
      <c r="F47" s="42">
        <f>SUM(C47:E47)</f>
        <v>5</v>
      </c>
      <c r="G47" s="64">
        <v>4</v>
      </c>
      <c r="H47" s="93"/>
      <c r="I47" s="64">
        <v>18739.194500000012</v>
      </c>
      <c r="J47" s="64">
        <v>3002.5340000000006</v>
      </c>
      <c r="K47" s="64">
        <v>18739.194500000012</v>
      </c>
      <c r="L47" s="64">
        <v>0</v>
      </c>
      <c r="M47" s="64">
        <v>0</v>
      </c>
      <c r="N47" s="263">
        <f>SUM(K47:M47)</f>
        <v>18739.194500000012</v>
      </c>
      <c r="O47" s="64">
        <v>3002.5340000000006</v>
      </c>
      <c r="P47" s="64">
        <v>27599.820000000014</v>
      </c>
      <c r="Q47" s="64">
        <v>26139.60406246577</v>
      </c>
      <c r="R47" s="64"/>
      <c r="S47" s="64"/>
      <c r="T47" s="64"/>
      <c r="U47" s="42">
        <f>SUM(R47:T47)</f>
        <v>0</v>
      </c>
      <c r="V47" s="64">
        <v>0</v>
      </c>
      <c r="W47" s="64">
        <v>0</v>
      </c>
      <c r="X47" s="64">
        <v>0</v>
      </c>
      <c r="Y47" s="42">
        <f>SUM(V47:X47)</f>
        <v>0</v>
      </c>
      <c r="Z47" s="64">
        <v>-754.959801937499</v>
      </c>
      <c r="AA47" s="65">
        <v>-754.959801937499</v>
      </c>
      <c r="AC47" s="63"/>
      <c r="AD47" s="64"/>
      <c r="AE47" s="64"/>
      <c r="AF47" s="64"/>
      <c r="AG47" s="64"/>
      <c r="AH47" s="64"/>
      <c r="AI47" s="64"/>
      <c r="AJ47" s="64"/>
      <c r="AK47" s="64"/>
      <c r="AL47" s="65"/>
      <c r="AN47" s="207"/>
      <c r="AO47" s="209"/>
      <c r="AP47" s="209"/>
      <c r="AV47" s="207"/>
      <c r="AW47" s="207"/>
      <c r="AX47" s="207"/>
    </row>
    <row r="48" spans="1:50" ht="15.75" thickBot="1">
      <c r="A48" s="19"/>
      <c r="B48" s="11" t="s">
        <v>67</v>
      </c>
      <c r="C48" s="282">
        <v>23</v>
      </c>
      <c r="D48" s="50">
        <v>18</v>
      </c>
      <c r="E48" s="50">
        <v>0</v>
      </c>
      <c r="F48" s="50">
        <f>SUM(C48:E48)</f>
        <v>41</v>
      </c>
      <c r="G48" s="87">
        <v>35</v>
      </c>
      <c r="H48" s="93"/>
      <c r="I48" s="87">
        <v>134802.83400000012</v>
      </c>
      <c r="J48" s="87">
        <v>90138.592</v>
      </c>
      <c r="K48" s="87">
        <v>133406.8328000001</v>
      </c>
      <c r="L48" s="87">
        <v>1354.2300000000005</v>
      </c>
      <c r="M48" s="87">
        <v>0</v>
      </c>
      <c r="N48" s="283">
        <f>SUM(K48:M48)</f>
        <v>134761.0628000001</v>
      </c>
      <c r="O48" s="87">
        <v>87407.83799999987</v>
      </c>
      <c r="P48" s="87">
        <v>162223.8300000001</v>
      </c>
      <c r="Q48" s="87">
        <v>59306.19487431942</v>
      </c>
      <c r="R48" s="87"/>
      <c r="S48" s="87">
        <v>1284.75</v>
      </c>
      <c r="T48" s="87"/>
      <c r="U48" s="50">
        <f>SUM(R48:T48)</f>
        <v>1284.75</v>
      </c>
      <c r="V48" s="87">
        <v>0</v>
      </c>
      <c r="W48" s="87">
        <v>256.95000000000005</v>
      </c>
      <c r="X48" s="87">
        <v>0</v>
      </c>
      <c r="Y48" s="50">
        <f>SUM(V48:X48)</f>
        <v>256.95000000000005</v>
      </c>
      <c r="Z48" s="87">
        <v>1503.9186401875095</v>
      </c>
      <c r="AA48" s="88">
        <v>-323.8813598124905</v>
      </c>
      <c r="AC48" s="92"/>
      <c r="AD48" s="87"/>
      <c r="AE48" s="87"/>
      <c r="AF48" s="87"/>
      <c r="AG48" s="87"/>
      <c r="AH48" s="87"/>
      <c r="AI48" s="87"/>
      <c r="AJ48" s="87"/>
      <c r="AK48" s="87"/>
      <c r="AL48" s="88"/>
      <c r="AN48" s="207"/>
      <c r="AO48" s="209"/>
      <c r="AP48" s="209"/>
      <c r="AV48" s="207"/>
      <c r="AW48" s="207"/>
      <c r="AX48" s="207"/>
    </row>
    <row r="49" spans="1:50" ht="15.75" thickBot="1">
      <c r="A49" s="13" t="s">
        <v>68</v>
      </c>
      <c r="B49" s="3" t="s">
        <v>9</v>
      </c>
      <c r="C49" s="290">
        <v>0</v>
      </c>
      <c r="D49" s="291">
        <v>0</v>
      </c>
      <c r="E49" s="291">
        <v>0</v>
      </c>
      <c r="F49" s="291">
        <f>SUM(C49:E49)</f>
        <v>0</v>
      </c>
      <c r="G49" s="85"/>
      <c r="H49" s="294"/>
      <c r="I49" s="85">
        <v>0</v>
      </c>
      <c r="J49" s="85"/>
      <c r="K49" s="85">
        <v>0</v>
      </c>
      <c r="L49" s="85">
        <v>0</v>
      </c>
      <c r="M49" s="85">
        <v>0</v>
      </c>
      <c r="N49" s="292">
        <f>SUM(K49:M49)</f>
        <v>0</v>
      </c>
      <c r="O49" s="292"/>
      <c r="P49" s="85">
        <v>0</v>
      </c>
      <c r="Q49" s="85">
        <v>0</v>
      </c>
      <c r="R49" s="85">
        <v>0</v>
      </c>
      <c r="S49" s="85">
        <v>0</v>
      </c>
      <c r="T49" s="85">
        <v>0</v>
      </c>
      <c r="U49" s="291">
        <f>SUM(R49:T49)</f>
        <v>0</v>
      </c>
      <c r="V49" s="85">
        <v>0</v>
      </c>
      <c r="W49" s="85">
        <v>0</v>
      </c>
      <c r="X49" s="85">
        <v>0</v>
      </c>
      <c r="Y49" s="291">
        <f>SUM(V49:X49)</f>
        <v>0</v>
      </c>
      <c r="Z49" s="85">
        <v>0</v>
      </c>
      <c r="AA49" s="86">
        <v>0</v>
      </c>
      <c r="AC49" s="84"/>
      <c r="AD49" s="85"/>
      <c r="AE49" s="85"/>
      <c r="AF49" s="85"/>
      <c r="AG49" s="85"/>
      <c r="AH49" s="85"/>
      <c r="AI49" s="85"/>
      <c r="AJ49" s="85"/>
      <c r="AK49" s="85"/>
      <c r="AL49" s="86"/>
      <c r="AN49" s="207"/>
      <c r="AO49" s="209"/>
      <c r="AP49" s="209"/>
      <c r="AV49" s="207"/>
      <c r="AW49" s="207"/>
      <c r="AX49" s="207"/>
    </row>
    <row r="50" spans="1:50" ht="15.75" thickBot="1">
      <c r="A50" s="237" t="s">
        <v>69</v>
      </c>
      <c r="B50" s="238"/>
      <c r="C50" s="39">
        <f>C11+C16+C17+C20+C21+C24+C28+C29+C30+C33+C34+C37+C38+C39+C40+C44+C45+C49</f>
        <v>9480.99999999999</v>
      </c>
      <c r="D50" s="15">
        <f>D11+D16+D17+D20+D21+D24+D28+D29+D30+D33+D34+D37+D38+D39+D40+D44+D45+D49</f>
        <v>418366</v>
      </c>
      <c r="E50" s="15">
        <f>E11+E16+E17+E20+E21+E24+E28+E29+E30+E33+E34+E37+E38+E39+E40+E44+E45+E49</f>
        <v>0</v>
      </c>
      <c r="F50" s="15">
        <f>F11+F16+F17+F20+F21+F24+F28+F29+F30+F33+F34+F37+F38+F39+F40+F44+F45+F49</f>
        <v>427847</v>
      </c>
      <c r="G50" s="15">
        <f>G11+G16+G17+G20+G21+G24+G28+G29+G30+G33+G34+G37+G38+G39+G40+G44+G45+G49</f>
        <v>33128</v>
      </c>
      <c r="H50" s="15">
        <f aca="true" t="shared" si="16" ref="H50:AA50">H11+H16+H17+H20+H21+H24+H28+H29+H30+H33+H34+H37+H38+H39+H40+H44+H45+H49</f>
        <v>427324</v>
      </c>
      <c r="I50" s="15">
        <f t="shared" si="16"/>
        <v>7723659.38760459</v>
      </c>
      <c r="J50" s="15">
        <f t="shared" si="16"/>
        <v>5210357.040906371</v>
      </c>
      <c r="K50" s="15">
        <f t="shared" si="16"/>
        <v>5773916.944187956</v>
      </c>
      <c r="L50" s="15">
        <f t="shared" si="16"/>
        <v>1654083.5220066332</v>
      </c>
      <c r="M50" s="15">
        <f t="shared" si="16"/>
        <v>0</v>
      </c>
      <c r="N50" s="15">
        <f t="shared" si="16"/>
        <v>7428000.466194589</v>
      </c>
      <c r="O50" s="15">
        <f t="shared" si="16"/>
        <v>4966586.4132374525</v>
      </c>
      <c r="P50" s="15">
        <f t="shared" si="16"/>
        <v>8418715.701459847</v>
      </c>
      <c r="Q50" s="15">
        <f t="shared" si="16"/>
        <v>2623558.2841676245</v>
      </c>
      <c r="R50" s="15">
        <f t="shared" si="16"/>
        <v>1852004.314705882</v>
      </c>
      <c r="S50" s="15">
        <f t="shared" si="16"/>
        <v>527929.2939542482</v>
      </c>
      <c r="T50" s="15">
        <f t="shared" si="16"/>
        <v>0</v>
      </c>
      <c r="U50" s="15">
        <f>U11+U16+U17+U20+U21+U24+U28+U29+U30+U33+U34+U37+U38+U39+U40+U44+U45+U49</f>
        <v>2379933.6086601308</v>
      </c>
      <c r="V50" s="15">
        <f t="shared" si="16"/>
        <v>344794.7969158825</v>
      </c>
      <c r="W50" s="15">
        <f t="shared" si="16"/>
        <v>260381.21395424806</v>
      </c>
      <c r="X50" s="15">
        <f t="shared" si="16"/>
        <v>0</v>
      </c>
      <c r="Y50" s="15">
        <f t="shared" si="16"/>
        <v>605176.0108701305</v>
      </c>
      <c r="Z50" s="15">
        <f t="shared" si="16"/>
        <v>2029462.8901075502</v>
      </c>
      <c r="AA50" s="16">
        <f t="shared" si="16"/>
        <v>526704.3963175509</v>
      </c>
      <c r="AC50" s="39">
        <f aca="true" t="shared" si="17" ref="D50:AL50">AC11+AC16+AC17+AC20+AC21+AC24+AC28+AC29+AC30+AC33+AC34+AC37+AC38+AC39+AC40+AC44+AC45+AC49</f>
        <v>0</v>
      </c>
      <c r="AD50" s="15">
        <f t="shared" si="17"/>
        <v>0</v>
      </c>
      <c r="AE50" s="15">
        <f t="shared" si="17"/>
        <v>0</v>
      </c>
      <c r="AF50" s="15">
        <f t="shared" si="17"/>
        <v>0</v>
      </c>
      <c r="AG50" s="15">
        <f t="shared" si="17"/>
        <v>0</v>
      </c>
      <c r="AH50" s="15">
        <f t="shared" si="17"/>
        <v>0</v>
      </c>
      <c r="AI50" s="15">
        <f t="shared" si="17"/>
        <v>0</v>
      </c>
      <c r="AJ50" s="15">
        <f t="shared" si="17"/>
        <v>0</v>
      </c>
      <c r="AK50" s="15">
        <f t="shared" si="17"/>
        <v>0</v>
      </c>
      <c r="AL50" s="16">
        <f t="shared" si="17"/>
        <v>0</v>
      </c>
      <c r="AN50" s="207"/>
      <c r="AO50" s="209"/>
      <c r="AP50" s="209"/>
      <c r="AV50" s="207"/>
      <c r="AW50" s="207"/>
      <c r="AX50" s="207"/>
    </row>
    <row r="53" ht="15">
      <c r="Q53" s="207"/>
    </row>
  </sheetData>
  <sheetProtection/>
  <mergeCells count="38">
    <mergeCell ref="Q9:Q10"/>
    <mergeCell ref="R8:Y8"/>
    <mergeCell ref="V9:Y9"/>
    <mergeCell ref="A1:B1"/>
    <mergeCell ref="A8:A10"/>
    <mergeCell ref="B8:B10"/>
    <mergeCell ref="C9:F9"/>
    <mergeCell ref="C8:G8"/>
    <mergeCell ref="Z8:AA8"/>
    <mergeCell ref="Z9:Z10"/>
    <mergeCell ref="H8:H10"/>
    <mergeCell ref="I8:J8"/>
    <mergeCell ref="I9:I10"/>
    <mergeCell ref="J9:J10"/>
    <mergeCell ref="K8:O8"/>
    <mergeCell ref="K9:N9"/>
    <mergeCell ref="P8:Q8"/>
    <mergeCell ref="P9:P10"/>
    <mergeCell ref="A50:B50"/>
    <mergeCell ref="C6:AA7"/>
    <mergeCell ref="AC6:AL7"/>
    <mergeCell ref="AE8:AF8"/>
    <mergeCell ref="AE9:AE10"/>
    <mergeCell ref="AF9:AF10"/>
    <mergeCell ref="AK8:AL8"/>
    <mergeCell ref="AK9:AK10"/>
    <mergeCell ref="AL9:AL10"/>
    <mergeCell ref="AG8:AH8"/>
    <mergeCell ref="AI9:AI10"/>
    <mergeCell ref="AJ9:AJ10"/>
    <mergeCell ref="R9:U9"/>
    <mergeCell ref="AC8:AD8"/>
    <mergeCell ref="AC9:AC10"/>
    <mergeCell ref="AD9:AD10"/>
    <mergeCell ref="AA9:AA10"/>
    <mergeCell ref="AG9:AG10"/>
    <mergeCell ref="AH9:AH10"/>
    <mergeCell ref="AI8:AJ8"/>
  </mergeCells>
  <printOptions/>
  <pageMargins left="0.31" right="0.15748031496063" top="0.26" bottom="0.38" header="0.17" footer="0.15748031496063"/>
  <pageSetup horizontalDpi="600" verticalDpi="600" orientation="landscape" scale="36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ISSS</dc:creator>
  <cp:keywords/>
  <dc:description/>
  <cp:lastModifiedBy>Oto</cp:lastModifiedBy>
  <cp:lastPrinted>2017-10-18T12:38:28Z</cp:lastPrinted>
  <dcterms:created xsi:type="dcterms:W3CDTF">1996-10-14T23:33:28Z</dcterms:created>
  <dcterms:modified xsi:type="dcterms:W3CDTF">2021-03-16T07:38:37Z</dcterms:modified>
  <cp:category/>
  <cp:version/>
  <cp:contentType/>
  <cp:contentStatus/>
</cp:coreProperties>
</file>